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1D97A13D-18BB-4E17-B503-0CD1C31D9B9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53" i="1" l="1"/>
  <c r="J53" i="1" s="1"/>
  <c r="E53" i="1"/>
  <c r="I52" i="1"/>
  <c r="C52" i="1"/>
  <c r="E52" i="1" s="1"/>
  <c r="I51" i="1"/>
  <c r="E51" i="1"/>
  <c r="J51" i="1" s="1"/>
  <c r="I50" i="1"/>
  <c r="E50" i="1"/>
  <c r="J50" i="1" s="1"/>
  <c r="I49" i="1"/>
  <c r="E49" i="1"/>
  <c r="J49" i="1" s="1"/>
  <c r="A48" i="1"/>
  <c r="I47" i="1"/>
  <c r="J47" i="1" s="1"/>
  <c r="E47" i="1"/>
  <c r="I46" i="1"/>
  <c r="E46" i="1"/>
  <c r="I45" i="1"/>
  <c r="J45" i="1" s="1"/>
  <c r="E45" i="1"/>
  <c r="I44" i="1"/>
  <c r="E44" i="1"/>
  <c r="I43" i="1"/>
  <c r="J43" i="1" s="1"/>
  <c r="E43" i="1"/>
  <c r="A42" i="1"/>
  <c r="I41" i="1"/>
  <c r="E41" i="1"/>
  <c r="J41" i="1" s="1"/>
  <c r="I40" i="1"/>
  <c r="E40" i="1"/>
  <c r="J40" i="1" s="1"/>
  <c r="I39" i="1"/>
  <c r="E39" i="1"/>
  <c r="J39" i="1" s="1"/>
  <c r="I38" i="1"/>
  <c r="E38" i="1"/>
  <c r="J38" i="1" s="1"/>
  <c r="A37" i="1"/>
  <c r="I36" i="1"/>
  <c r="J36" i="1" s="1"/>
  <c r="E36" i="1"/>
  <c r="I35" i="1"/>
  <c r="E35" i="1"/>
  <c r="I34" i="1"/>
  <c r="J34" i="1" s="1"/>
  <c r="E34" i="1"/>
  <c r="I33" i="1"/>
  <c r="E33" i="1"/>
  <c r="I32" i="1"/>
  <c r="J32" i="1" s="1"/>
  <c r="E32" i="1"/>
  <c r="A31" i="1"/>
  <c r="I30" i="1"/>
  <c r="E30" i="1"/>
  <c r="J30" i="1" s="1"/>
  <c r="C30" i="1"/>
  <c r="I29" i="1"/>
  <c r="E29" i="1"/>
  <c r="I28" i="1"/>
  <c r="J28" i="1" s="1"/>
  <c r="E28" i="1"/>
  <c r="I27" i="1"/>
  <c r="C27" i="1"/>
  <c r="E27" i="1" s="1"/>
  <c r="A26" i="1"/>
  <c r="I25" i="1"/>
  <c r="C25" i="1"/>
  <c r="E25" i="1" s="1"/>
  <c r="I24" i="1"/>
  <c r="E24" i="1"/>
  <c r="J24" i="1" s="1"/>
  <c r="I23" i="1"/>
  <c r="C23" i="1"/>
  <c r="E23" i="1" s="1"/>
  <c r="J23" i="1" s="1"/>
  <c r="A22" i="1"/>
  <c r="I21" i="1"/>
  <c r="J21" i="1" s="1"/>
  <c r="C21" i="1"/>
  <c r="E21" i="1" s="1"/>
  <c r="I20" i="1"/>
  <c r="E20" i="1"/>
  <c r="I19" i="1"/>
  <c r="C19" i="1"/>
  <c r="E19" i="1" s="1"/>
  <c r="A18" i="1"/>
  <c r="I17" i="1"/>
  <c r="C17" i="1"/>
  <c r="E17" i="1" s="1"/>
  <c r="I16" i="1"/>
  <c r="E16" i="1"/>
  <c r="I15" i="1"/>
  <c r="E15" i="1"/>
  <c r="J15" i="1" s="1"/>
  <c r="I14" i="1"/>
  <c r="C14" i="1"/>
  <c r="E14" i="1" s="1"/>
  <c r="J14" i="1" s="1"/>
  <c r="A13" i="1"/>
  <c r="I12" i="1"/>
  <c r="C12" i="1"/>
  <c r="E12" i="1" s="1"/>
  <c r="J12" i="1" s="1"/>
  <c r="I11" i="1"/>
  <c r="E11" i="1"/>
  <c r="I10" i="1"/>
  <c r="C10" i="1"/>
  <c r="E10" i="1" s="1"/>
  <c r="A9" i="1"/>
  <c r="I8" i="1"/>
  <c r="J8" i="1" s="1"/>
  <c r="C8" i="1"/>
  <c r="E8" i="1" s="1"/>
  <c r="I7" i="1"/>
  <c r="E7" i="1"/>
  <c r="J7" i="1" s="1"/>
  <c r="I6" i="1"/>
  <c r="C6" i="1"/>
  <c r="E6" i="1" s="1"/>
  <c r="J6" i="1" s="1"/>
  <c r="A5" i="1"/>
  <c r="A4" i="1"/>
  <c r="A3" i="1"/>
  <c r="J33" i="1" l="1"/>
  <c r="J35" i="1"/>
  <c r="J44" i="1"/>
  <c r="J46" i="1"/>
  <c r="J11" i="1"/>
  <c r="J17" i="1"/>
  <c r="J27" i="1"/>
  <c r="J29" i="1"/>
  <c r="J16" i="1"/>
  <c r="J20" i="1"/>
  <c r="J10" i="1"/>
  <c r="K3" i="1" s="1"/>
  <c r="J25" i="1"/>
  <c r="J19" i="1"/>
  <c r="J52" i="1"/>
  <c r="A50" i="1"/>
  <c r="A29" i="1"/>
  <c r="A25" i="1"/>
  <c r="A30" i="1"/>
  <c r="A45" i="1"/>
  <c r="A15" i="1"/>
  <c r="A10" i="1"/>
  <c r="A43" i="1"/>
  <c r="A39" i="1"/>
  <c r="A21" i="1"/>
  <c r="A32" i="1"/>
  <c r="A12" i="1"/>
  <c r="A38" i="1"/>
  <c r="A35" i="1"/>
  <c r="A24" i="1"/>
  <c r="A14" i="1"/>
  <c r="A23" i="1"/>
  <c r="A44" i="1"/>
  <c r="A40" i="1"/>
  <c r="A28" i="1"/>
  <c r="A53" i="1"/>
  <c r="A36" i="1"/>
  <c r="A34" i="1"/>
  <c r="A49" i="1"/>
  <c r="A52" i="1"/>
  <c r="A16" i="1"/>
  <c r="A19" i="1"/>
  <c r="A20" i="1"/>
  <c r="A33" i="1"/>
  <c r="A27" i="1"/>
  <c r="A11" i="1"/>
  <c r="A47" i="1"/>
  <c r="A41" i="1"/>
  <c r="A8" i="1"/>
  <c r="A51" i="1"/>
  <c r="A46" i="1"/>
  <c r="A6" i="1"/>
  <c r="A7" i="1"/>
  <c r="A17" i="1"/>
</calcChain>
</file>

<file path=xl/sharedStrings.xml><?xml version="1.0" encoding="utf-8"?>
<sst xmlns="http://schemas.openxmlformats.org/spreadsheetml/2006/main" count="91" uniqueCount="43">
  <si>
    <t xml:space="preserve">FINISHES </t>
  </si>
  <si>
    <t xml:space="preserve">DRY WALLS </t>
  </si>
  <si>
    <t>Wall Type:C</t>
  </si>
  <si>
    <t xml:space="preserve">1 Layer of 5/8" Thick Gypsum Board Each Side </t>
  </si>
  <si>
    <t>sf</t>
  </si>
  <si>
    <t xml:space="preserve">2x6 Wood Studs @ 16" o.c </t>
  </si>
  <si>
    <t xml:space="preserve">Sealant Top &amp; Bottom </t>
  </si>
  <si>
    <t>lf</t>
  </si>
  <si>
    <t>Wall Type:D</t>
  </si>
  <si>
    <t xml:space="preserve">2x4 Wood Studs @ 16" o.c </t>
  </si>
  <si>
    <t>Wall Type:E</t>
  </si>
  <si>
    <t xml:space="preserve">1 Layer of 5/8" Thick Gypsum Board Finish Side </t>
  </si>
  <si>
    <t xml:space="preserve">R-21 Batt Insulation </t>
  </si>
  <si>
    <t>Wall Type:F</t>
  </si>
  <si>
    <t>Wall Type:G</t>
  </si>
  <si>
    <t xml:space="preserve">1 Layer of 5/8" Thick Gypsum Board Each  Side </t>
  </si>
  <si>
    <t>Wall Type:B</t>
  </si>
  <si>
    <t xml:space="preserve">1 Layer of 5/8" Thick Gypsum Board Interior Side </t>
  </si>
  <si>
    <t xml:space="preserve">FLOORING </t>
  </si>
  <si>
    <t xml:space="preserve">EP-01:Epoxy Flooring </t>
  </si>
  <si>
    <r>
      <rPr>
        <b/>
        <sz val="12"/>
        <rFont val="Calibri"/>
        <family val="2"/>
        <scheme val="minor"/>
      </rPr>
      <t>ST-01:</t>
    </r>
    <r>
      <rPr>
        <sz val="12"/>
        <rFont val="Calibri"/>
        <family val="2"/>
        <scheme val="minor"/>
      </rPr>
      <t xml:space="preserve">Stone Tile Flooring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New Bluestone,24"x24"x0.59" 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Low Honed </t>
    </r>
  </si>
  <si>
    <r>
      <rPr>
        <b/>
        <sz val="12"/>
        <rFont val="Calibri"/>
        <family val="2"/>
        <scheme val="minor"/>
      </rPr>
      <t>ST-08:</t>
    </r>
    <r>
      <rPr>
        <sz val="12"/>
        <rFont val="Calibri"/>
        <family val="2"/>
        <scheme val="minor"/>
      </rPr>
      <t xml:space="preserve">Antique Marble Flooring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11"x11"x3/4" -Laid Stacked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White </t>
    </r>
  </si>
  <si>
    <r>
      <rPr>
        <b/>
        <sz val="12"/>
        <rFont val="Calibri"/>
        <family val="2"/>
        <scheme val="minor"/>
      </rPr>
      <t>T1-04:</t>
    </r>
    <r>
      <rPr>
        <sz val="12"/>
        <rFont val="Calibri"/>
        <family val="2"/>
        <scheme val="minor"/>
      </rPr>
      <t xml:space="preserve">Porcelain Tile Flooring 
</t>
    </r>
    <r>
      <rPr>
        <b/>
        <sz val="12"/>
        <rFont val="Calibri"/>
        <family val="2"/>
        <scheme val="minor"/>
      </rPr>
      <t/>
    </r>
  </si>
  <si>
    <r>
      <rPr>
        <b/>
        <sz val="12"/>
        <rFont val="Calibri"/>
        <family val="2"/>
        <scheme val="minor"/>
      </rPr>
      <t>WD-11:</t>
    </r>
    <r>
      <rPr>
        <sz val="12"/>
        <rFont val="Calibri"/>
        <family val="2"/>
        <scheme val="minor"/>
      </rPr>
      <t xml:space="preserve">Rift Sawn White Oak Flooring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>Natural</t>
    </r>
  </si>
  <si>
    <t xml:space="preserve">CEILING </t>
  </si>
  <si>
    <t xml:space="preserve">Gypsum Board Ceiling </t>
  </si>
  <si>
    <t xml:space="preserve">Wood Ceiling </t>
  </si>
  <si>
    <t xml:space="preserve">Cementisous Board Attic Vent Panel </t>
  </si>
  <si>
    <t xml:space="preserve">Cementisous Board Soffit </t>
  </si>
  <si>
    <t xml:space="preserve">WALL FINISHES </t>
  </si>
  <si>
    <r>
      <rPr>
        <b/>
        <sz val="12"/>
        <rFont val="Calibri"/>
        <family val="2"/>
        <scheme val="minor"/>
      </rPr>
      <t>TI-01:</t>
    </r>
    <r>
      <rPr>
        <sz val="12"/>
        <rFont val="Calibri"/>
        <family val="2"/>
        <scheme val="minor"/>
      </rPr>
      <t>Ceramic Tile 
Description:Bistro 3"x6" Powder Color &amp; Gloss Finish</t>
    </r>
  </si>
  <si>
    <r>
      <rPr>
        <b/>
        <sz val="12"/>
        <rFont val="Calibri"/>
        <family val="2"/>
        <scheme val="minor"/>
      </rPr>
      <t>TI-02:</t>
    </r>
    <r>
      <rPr>
        <sz val="12"/>
        <rFont val="Calibri"/>
        <family val="2"/>
        <scheme val="minor"/>
      </rPr>
      <t xml:space="preserve">Ceramic Tiles
Description:Basics 3"x6" White Color &amp; Glass Finish </t>
    </r>
  </si>
  <si>
    <r>
      <rPr>
        <b/>
        <sz val="12"/>
        <rFont val="Calibri"/>
        <family val="2"/>
        <scheme val="minor"/>
      </rPr>
      <t>TI-03:</t>
    </r>
    <r>
      <rPr>
        <sz val="12"/>
        <rFont val="Calibri"/>
        <family val="2"/>
        <scheme val="minor"/>
      </rPr>
      <t>Ceramic Tiles
Description:Fray,12"x24" Thickness 9mm</t>
    </r>
  </si>
  <si>
    <r>
      <rPr>
        <b/>
        <sz val="12"/>
        <rFont val="Calibri"/>
        <family val="2"/>
        <scheme val="minor"/>
      </rPr>
      <t>WD-15:</t>
    </r>
    <r>
      <rPr>
        <sz val="12"/>
        <rFont val="Calibri"/>
        <family val="2"/>
        <scheme val="minor"/>
      </rPr>
      <t xml:space="preserve">Wall Panels </t>
    </r>
  </si>
  <si>
    <r>
      <rPr>
        <b/>
        <sz val="12"/>
        <rFont val="Calibri"/>
        <family val="2"/>
        <scheme val="minor"/>
      </rPr>
      <t>GL-03:</t>
    </r>
    <r>
      <rPr>
        <sz val="12"/>
        <rFont val="Calibri"/>
        <family val="2"/>
        <scheme val="minor"/>
      </rPr>
      <t>Mirrored Wall</t>
    </r>
  </si>
  <si>
    <t xml:space="preserve">PAINT </t>
  </si>
  <si>
    <t xml:space="preserve">Paint on Ceiling </t>
  </si>
  <si>
    <t xml:space="preserve">Paint on Walls </t>
  </si>
  <si>
    <t xml:space="preserve">Paint on Doors </t>
  </si>
  <si>
    <t>ea</t>
  </si>
  <si>
    <t xml:space="preserve">Paint on Trim </t>
  </si>
  <si>
    <t xml:space="preserve">Paint on Railing </t>
  </si>
  <si>
    <t>FINISHES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</si>
</sst>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_(&quot;$&quot;* #,##0.0_);_(&quot;$&quot;* \(#,##0.0\);_(&quot;$&quot;* &quot;-&quot;?_);_(@_)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42" fontId="1" fillId="2" borderId="3" xfId="0" applyNumberFormat="1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 wrapText="1"/>
    </xf>
    <xf numFmtId="41" fontId="2" fillId="0" borderId="0" xfId="0" applyNumberFormat="1" applyFont="1" applyAlignment="1">
      <alignment horizontal="right" vertical="top"/>
    </xf>
    <xf numFmtId="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42" fontId="1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2085975</xdr:colOff>
      <xdr:row>1</xdr:row>
      <xdr:rowOff>409575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F2A52E-239F-BB8D-F324-68678F6EE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23825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sqref="A1:K2"/>
    </sheetView>
  </sheetViews>
  <sheetFormatPr defaultRowHeight="15" x14ac:dyDescent="0.25"/>
  <cols>
    <col min="2" max="2" width="35.42578125" customWidth="1"/>
    <col min="3" max="3" width="14.85546875" customWidth="1"/>
    <col min="8" max="8" width="11.5703125" customWidth="1"/>
    <col min="9" max="9" width="11.140625" customWidth="1"/>
    <col min="10" max="10" width="13.7109375" customWidth="1"/>
    <col min="11" max="11" width="18.42578125" customWidth="1"/>
  </cols>
  <sheetData>
    <row r="1" spans="1:11" x14ac:dyDescent="0.2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9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x14ac:dyDescent="0.25">
      <c r="A3" s="1" t="str">
        <f>IF(F3&lt;&gt;"",1+MAX($A2:A$7),"")</f>
        <v/>
      </c>
      <c r="B3" s="2" t="s">
        <v>0</v>
      </c>
      <c r="C3" s="3"/>
      <c r="D3" s="3"/>
      <c r="E3" s="3"/>
      <c r="F3" s="4"/>
      <c r="G3" s="4"/>
      <c r="H3" s="4"/>
      <c r="I3" s="2"/>
      <c r="J3" s="2"/>
      <c r="K3" s="5">
        <f>SUM(J6:J53)</f>
        <v>361009.27840000007</v>
      </c>
    </row>
    <row r="4" spans="1:11" ht="15.75" x14ac:dyDescent="0.25">
      <c r="A4" s="6" t="str">
        <f>IF(F4&lt;&gt;"",1+MAX($A3:A$7),"")</f>
        <v/>
      </c>
      <c r="B4" s="7" t="s">
        <v>1</v>
      </c>
      <c r="C4" s="8"/>
      <c r="D4" s="9"/>
      <c r="E4" s="8"/>
      <c r="F4" s="10"/>
      <c r="G4" s="10"/>
      <c r="H4" s="10"/>
      <c r="I4" s="11"/>
      <c r="J4" s="12"/>
      <c r="K4" s="13"/>
    </row>
    <row r="5" spans="1:11" ht="15.75" x14ac:dyDescent="0.25">
      <c r="A5" s="6" t="str">
        <f>IF(F5&lt;&gt;"",1+MAX($A4:A$7),"")</f>
        <v/>
      </c>
      <c r="B5" s="14" t="s">
        <v>2</v>
      </c>
      <c r="C5" s="8"/>
      <c r="D5" s="9"/>
      <c r="E5" s="8"/>
      <c r="F5" s="10"/>
      <c r="G5" s="10"/>
      <c r="H5" s="10"/>
      <c r="I5" s="11"/>
      <c r="J5" s="12"/>
      <c r="K5" s="13"/>
    </row>
    <row r="6" spans="1:11" ht="31.5" x14ac:dyDescent="0.25">
      <c r="A6" s="6">
        <f ca="1">IF(F6&lt;&gt;"",1+MAX($A5:A$7),"")</f>
        <v>143</v>
      </c>
      <c r="B6" s="15" t="s">
        <v>3</v>
      </c>
      <c r="C6" s="8">
        <f>1460*2</f>
        <v>2920</v>
      </c>
      <c r="D6" s="9">
        <v>0.1</v>
      </c>
      <c r="E6" s="8">
        <f>C6*(1+D6)</f>
        <v>3212.0000000000005</v>
      </c>
      <c r="F6" s="10" t="s">
        <v>4</v>
      </c>
      <c r="G6" s="16">
        <v>1.0499999999999998</v>
      </c>
      <c r="H6" s="16">
        <v>1.9500000000000002</v>
      </c>
      <c r="I6" s="11">
        <f>G6+H6</f>
        <v>3</v>
      </c>
      <c r="J6" s="12">
        <f>I6*E6</f>
        <v>9636.0000000000018</v>
      </c>
      <c r="K6" s="13"/>
    </row>
    <row r="7" spans="1:11" ht="15.75" x14ac:dyDescent="0.25">
      <c r="A7" s="6">
        <f ca="1">IF(F7&lt;&gt;"",1+MAX($A6:A$7),"")</f>
        <v>144</v>
      </c>
      <c r="B7" s="15" t="s">
        <v>5</v>
      </c>
      <c r="C7" s="8">
        <v>1460</v>
      </c>
      <c r="D7" s="9">
        <v>0.1</v>
      </c>
      <c r="E7" s="8">
        <f>C7*(1+D7)</f>
        <v>1606.0000000000002</v>
      </c>
      <c r="F7" s="10" t="s">
        <v>4</v>
      </c>
      <c r="G7" s="16">
        <v>0.875</v>
      </c>
      <c r="H7" s="16">
        <v>1.625</v>
      </c>
      <c r="I7" s="11">
        <f t="shared" ref="I7:I53" si="0">G7+H7</f>
        <v>2.5</v>
      </c>
      <c r="J7" s="12">
        <f>I7*E7</f>
        <v>4015.0000000000005</v>
      </c>
      <c r="K7" s="13"/>
    </row>
    <row r="8" spans="1:11" ht="15.75" x14ac:dyDescent="0.25">
      <c r="A8" s="6">
        <f ca="1">IF(F8&lt;&gt;"",1+MAX($A$7:A7),"")</f>
        <v>145</v>
      </c>
      <c r="B8" s="15" t="s">
        <v>6</v>
      </c>
      <c r="C8" s="8">
        <f>146*4</f>
        <v>584</v>
      </c>
      <c r="D8" s="9">
        <v>0.1</v>
      </c>
      <c r="E8" s="8">
        <f>C8*(1+D8)</f>
        <v>642.40000000000009</v>
      </c>
      <c r="F8" s="10" t="s">
        <v>7</v>
      </c>
      <c r="G8" s="16">
        <v>0.35</v>
      </c>
      <c r="H8" s="16">
        <v>0.65</v>
      </c>
      <c r="I8" s="11">
        <f t="shared" si="0"/>
        <v>1</v>
      </c>
      <c r="J8" s="12">
        <f>I8*E8</f>
        <v>642.40000000000009</v>
      </c>
      <c r="K8" s="13"/>
    </row>
    <row r="9" spans="1:11" ht="15.75" x14ac:dyDescent="0.25">
      <c r="A9" s="6" t="str">
        <f>IF(F9&lt;&gt;"",1+MAX($A$7:A8),"")</f>
        <v/>
      </c>
      <c r="B9" s="14" t="s">
        <v>8</v>
      </c>
      <c r="C9" s="8"/>
      <c r="D9" s="9"/>
      <c r="E9" s="8"/>
      <c r="F9" s="10"/>
      <c r="G9" s="10"/>
      <c r="H9" s="16"/>
      <c r="I9" s="11"/>
      <c r="J9" s="12"/>
      <c r="K9" s="13"/>
    </row>
    <row r="10" spans="1:11" ht="31.5" x14ac:dyDescent="0.25">
      <c r="A10" s="6">
        <f ca="1">IF(F10&lt;&gt;"",1+MAX($A$7:A9),"")</f>
        <v>146</v>
      </c>
      <c r="B10" s="15" t="s">
        <v>3</v>
      </c>
      <c r="C10" s="8">
        <f>3500.7*2</f>
        <v>7001.4</v>
      </c>
      <c r="D10" s="9">
        <v>0.1</v>
      </c>
      <c r="E10" s="8">
        <f>C10*(1+D10)</f>
        <v>7701.54</v>
      </c>
      <c r="F10" s="10" t="s">
        <v>4</v>
      </c>
      <c r="G10" s="16">
        <v>1.0499999999999998</v>
      </c>
      <c r="H10" s="16">
        <v>1.9500000000000002</v>
      </c>
      <c r="I10" s="11">
        <f t="shared" si="0"/>
        <v>3</v>
      </c>
      <c r="J10" s="12">
        <f>I10*E10</f>
        <v>23104.62</v>
      </c>
      <c r="K10" s="13"/>
    </row>
    <row r="11" spans="1:11" ht="15.75" x14ac:dyDescent="0.25">
      <c r="A11" s="6">
        <f ca="1">IF(F11&lt;&gt;"",1+MAX($A$7:A10),"")</f>
        <v>147</v>
      </c>
      <c r="B11" s="15" t="s">
        <v>9</v>
      </c>
      <c r="C11" s="8">
        <v>3500.7</v>
      </c>
      <c r="D11" s="9">
        <v>0.1</v>
      </c>
      <c r="E11" s="8">
        <f>C11*(1+D11)</f>
        <v>3850.77</v>
      </c>
      <c r="F11" s="10" t="s">
        <v>4</v>
      </c>
      <c r="G11" s="16">
        <v>0.7</v>
      </c>
      <c r="H11" s="16">
        <v>1.3</v>
      </c>
      <c r="I11" s="11">
        <f t="shared" si="0"/>
        <v>2</v>
      </c>
      <c r="J11" s="12">
        <f>I11*E11</f>
        <v>7701.54</v>
      </c>
      <c r="K11" s="13"/>
    </row>
    <row r="12" spans="1:11" ht="15.75" x14ac:dyDescent="0.25">
      <c r="A12" s="6">
        <f ca="1">IF(F12&lt;&gt;"",1+MAX($A$7:A11),"")</f>
        <v>148</v>
      </c>
      <c r="B12" s="15" t="s">
        <v>6</v>
      </c>
      <c r="C12" s="8">
        <f>350.7*4</f>
        <v>1402.8</v>
      </c>
      <c r="D12" s="9">
        <v>0.1</v>
      </c>
      <c r="E12" s="8">
        <f>C12*(1+D12)</f>
        <v>1543.0800000000002</v>
      </c>
      <c r="F12" s="10" t="s">
        <v>7</v>
      </c>
      <c r="G12" s="16">
        <v>0.35</v>
      </c>
      <c r="H12" s="16">
        <v>0.65</v>
      </c>
      <c r="I12" s="11">
        <f t="shared" si="0"/>
        <v>1</v>
      </c>
      <c r="J12" s="12">
        <f>I12*E12</f>
        <v>1543.0800000000002</v>
      </c>
      <c r="K12" s="13"/>
    </row>
    <row r="13" spans="1:11" ht="15.75" x14ac:dyDescent="0.25">
      <c r="A13" s="6" t="str">
        <f>IF(F13&lt;&gt;"",1+MAX($A$7:A12),"")</f>
        <v/>
      </c>
      <c r="B13" s="14" t="s">
        <v>10</v>
      </c>
      <c r="C13" s="8"/>
      <c r="D13" s="9"/>
      <c r="E13" s="8"/>
      <c r="F13" s="10"/>
      <c r="G13" s="10"/>
      <c r="H13" s="10"/>
      <c r="I13" s="11"/>
      <c r="J13" s="12"/>
      <c r="K13" s="13"/>
    </row>
    <row r="14" spans="1:11" ht="31.5" x14ac:dyDescent="0.25">
      <c r="A14" s="6">
        <f ca="1">IF(F14&lt;&gt;"",1+MAX($A$7:A13),"")</f>
        <v>149</v>
      </c>
      <c r="B14" s="15" t="s">
        <v>11</v>
      </c>
      <c r="C14" s="8">
        <f>1649*2</f>
        <v>3298</v>
      </c>
      <c r="D14" s="9">
        <v>0.1</v>
      </c>
      <c r="E14" s="8">
        <f>C14*(1+D14)</f>
        <v>3627.8</v>
      </c>
      <c r="F14" s="10" t="s">
        <v>4</v>
      </c>
      <c r="G14" s="16">
        <v>1.0499999999999998</v>
      </c>
      <c r="H14" s="16">
        <v>1.9500000000000002</v>
      </c>
      <c r="I14" s="11">
        <f t="shared" si="0"/>
        <v>3</v>
      </c>
      <c r="J14" s="12">
        <f>I14*E14</f>
        <v>10883.400000000001</v>
      </c>
      <c r="K14" s="13"/>
    </row>
    <row r="15" spans="1:11" ht="15.75" x14ac:dyDescent="0.25">
      <c r="A15" s="6">
        <f ca="1">IF(F15&lt;&gt;"",1+MAX($A$7:A14),"")</f>
        <v>150</v>
      </c>
      <c r="B15" s="15" t="s">
        <v>9</v>
      </c>
      <c r="C15" s="8">
        <v>1649</v>
      </c>
      <c r="D15" s="9">
        <v>0.1</v>
      </c>
      <c r="E15" s="8">
        <f>C15*(1+D15)</f>
        <v>1813.9</v>
      </c>
      <c r="F15" s="10" t="s">
        <v>4</v>
      </c>
      <c r="G15" s="16">
        <v>0.7</v>
      </c>
      <c r="H15" s="16">
        <v>1.3</v>
      </c>
      <c r="I15" s="11">
        <f t="shared" si="0"/>
        <v>2</v>
      </c>
      <c r="J15" s="12">
        <f>I15*E15</f>
        <v>3627.8</v>
      </c>
      <c r="K15" s="13"/>
    </row>
    <row r="16" spans="1:11" ht="15.75" x14ac:dyDescent="0.25">
      <c r="A16" s="6">
        <f ca="1">IF(F16&lt;&gt;"",1+MAX($A$7:A15),"")</f>
        <v>151</v>
      </c>
      <c r="B16" s="15" t="s">
        <v>12</v>
      </c>
      <c r="C16" s="8">
        <v>1649</v>
      </c>
      <c r="D16" s="9">
        <v>0.1</v>
      </c>
      <c r="E16" s="8">
        <f>C16*(1+D16)</f>
        <v>1813.9</v>
      </c>
      <c r="F16" s="10" t="s">
        <v>4</v>
      </c>
      <c r="G16" s="16">
        <v>0.7</v>
      </c>
      <c r="H16" s="16">
        <v>1.3</v>
      </c>
      <c r="I16" s="11">
        <f t="shared" si="0"/>
        <v>2</v>
      </c>
      <c r="J16" s="12">
        <f>I16*E16</f>
        <v>3627.8</v>
      </c>
      <c r="K16" s="13"/>
    </row>
    <row r="17" spans="1:11" ht="15.75" x14ac:dyDescent="0.25">
      <c r="A17" s="6">
        <f ca="1">IF(F17&lt;&gt;"",1+MAX($A$7:A16),"")</f>
        <v>152</v>
      </c>
      <c r="B17" s="15" t="s">
        <v>6</v>
      </c>
      <c r="C17" s="8">
        <f>164.9*4</f>
        <v>659.6</v>
      </c>
      <c r="D17" s="9">
        <v>0.1</v>
      </c>
      <c r="E17" s="8">
        <f>C17*(1+D17)</f>
        <v>725.56000000000006</v>
      </c>
      <c r="F17" s="10" t="s">
        <v>7</v>
      </c>
      <c r="G17" s="16">
        <v>0.35</v>
      </c>
      <c r="H17" s="16">
        <v>0.65</v>
      </c>
      <c r="I17" s="11">
        <f t="shared" si="0"/>
        <v>1</v>
      </c>
      <c r="J17" s="12">
        <f>I17*E17</f>
        <v>725.56000000000006</v>
      </c>
      <c r="K17" s="13"/>
    </row>
    <row r="18" spans="1:11" ht="15.75" x14ac:dyDescent="0.25">
      <c r="A18" s="6" t="str">
        <f>IF(F18&lt;&gt;"",1+MAX($A$7:A17),"")</f>
        <v/>
      </c>
      <c r="B18" s="14" t="s">
        <v>13</v>
      </c>
      <c r="C18" s="8"/>
      <c r="D18" s="9"/>
      <c r="E18" s="8"/>
      <c r="F18" s="10"/>
      <c r="G18" s="10"/>
      <c r="H18" s="10"/>
      <c r="I18" s="11"/>
      <c r="J18" s="12"/>
      <c r="K18" s="13"/>
    </row>
    <row r="19" spans="1:11" ht="31.5" x14ac:dyDescent="0.25">
      <c r="A19" s="6">
        <f ca="1">IF(F19&lt;&gt;"",1+MAX($A$7:A18),"")</f>
        <v>153</v>
      </c>
      <c r="B19" s="15" t="s">
        <v>11</v>
      </c>
      <c r="C19" s="8">
        <f>120</f>
        <v>120</v>
      </c>
      <c r="D19" s="9">
        <v>0.1</v>
      </c>
      <c r="E19" s="8">
        <f>C19*(1+D19)</f>
        <v>132</v>
      </c>
      <c r="F19" s="10" t="s">
        <v>4</v>
      </c>
      <c r="G19" s="16">
        <v>1.0499999999999998</v>
      </c>
      <c r="H19" s="16">
        <v>1.9500000000000002</v>
      </c>
      <c r="I19" s="11">
        <f t="shared" si="0"/>
        <v>3</v>
      </c>
      <c r="J19" s="12">
        <f>I19*E19</f>
        <v>396</v>
      </c>
      <c r="K19" s="13"/>
    </row>
    <row r="20" spans="1:11" ht="15.75" x14ac:dyDescent="0.25">
      <c r="A20" s="6">
        <f ca="1">IF(F20&lt;&gt;"",1+MAX($A$7:A19),"")</f>
        <v>154</v>
      </c>
      <c r="B20" s="15" t="s">
        <v>5</v>
      </c>
      <c r="C20" s="8">
        <v>120</v>
      </c>
      <c r="D20" s="9">
        <v>0.1</v>
      </c>
      <c r="E20" s="8">
        <f>C20*(1+D20)</f>
        <v>132</v>
      </c>
      <c r="F20" s="10" t="s">
        <v>4</v>
      </c>
      <c r="G20" s="16">
        <v>0.875</v>
      </c>
      <c r="H20" s="16">
        <v>1.625</v>
      </c>
      <c r="I20" s="11">
        <f t="shared" si="0"/>
        <v>2.5</v>
      </c>
      <c r="J20" s="12">
        <f>I20*E20</f>
        <v>330</v>
      </c>
      <c r="K20" s="13"/>
    </row>
    <row r="21" spans="1:11" ht="15.75" x14ac:dyDescent="0.25">
      <c r="A21" s="6">
        <f ca="1">IF(F21&lt;&gt;"",1+MAX($A$7:A20),"")</f>
        <v>155</v>
      </c>
      <c r="B21" s="15" t="s">
        <v>6</v>
      </c>
      <c r="C21" s="8">
        <f>10.52*2</f>
        <v>21.04</v>
      </c>
      <c r="D21" s="9">
        <v>0.1</v>
      </c>
      <c r="E21" s="8">
        <f>C21*(1+D21)</f>
        <v>23.144000000000002</v>
      </c>
      <c r="F21" s="10" t="s">
        <v>7</v>
      </c>
      <c r="G21" s="16">
        <v>0.35</v>
      </c>
      <c r="H21" s="16">
        <v>0.65</v>
      </c>
      <c r="I21" s="11">
        <f t="shared" si="0"/>
        <v>1</v>
      </c>
      <c r="J21" s="12">
        <f>I21*E21</f>
        <v>23.144000000000002</v>
      </c>
      <c r="K21" s="13"/>
    </row>
    <row r="22" spans="1:11" ht="15.75" x14ac:dyDescent="0.25">
      <c r="A22" s="6" t="str">
        <f>IF(F22&lt;&gt;"",1+MAX($A$7:A21),"")</f>
        <v/>
      </c>
      <c r="B22" s="14" t="s">
        <v>14</v>
      </c>
      <c r="C22" s="8"/>
      <c r="D22" s="9"/>
      <c r="E22" s="8"/>
      <c r="F22" s="10"/>
      <c r="G22" s="10"/>
      <c r="H22" s="10"/>
      <c r="I22" s="11"/>
      <c r="J22" s="12"/>
      <c r="K22" s="13"/>
    </row>
    <row r="23" spans="1:11" ht="31.5" x14ac:dyDescent="0.25">
      <c r="A23" s="6">
        <f ca="1">IF(F23&lt;&gt;"",1+MAX($A$7:A22),"")</f>
        <v>156</v>
      </c>
      <c r="B23" s="15" t="s">
        <v>15</v>
      </c>
      <c r="C23" s="8">
        <f>503.64*2</f>
        <v>1007.28</v>
      </c>
      <c r="D23" s="9">
        <v>0.1</v>
      </c>
      <c r="E23" s="8">
        <f>C23*(1+D23)</f>
        <v>1108.008</v>
      </c>
      <c r="F23" s="10" t="s">
        <v>4</v>
      </c>
      <c r="G23" s="16">
        <v>1.0499999999999998</v>
      </c>
      <c r="H23" s="16">
        <v>1.9500000000000002</v>
      </c>
      <c r="I23" s="11">
        <f t="shared" si="0"/>
        <v>3</v>
      </c>
      <c r="J23" s="12">
        <f>I23*E23</f>
        <v>3324.0240000000003</v>
      </c>
      <c r="K23" s="13"/>
    </row>
    <row r="24" spans="1:11" ht="15.75" x14ac:dyDescent="0.25">
      <c r="A24" s="6">
        <f ca="1">IF(F24&lt;&gt;"",1+MAX($A$7:A23),"")</f>
        <v>157</v>
      </c>
      <c r="B24" s="15" t="s">
        <v>5</v>
      </c>
      <c r="C24" s="8">
        <v>503.64</v>
      </c>
      <c r="D24" s="9">
        <v>0.1</v>
      </c>
      <c r="E24" s="8">
        <f>C24*(1+D24)</f>
        <v>554.00400000000002</v>
      </c>
      <c r="F24" s="10" t="s">
        <v>4</v>
      </c>
      <c r="G24" s="16">
        <v>0.875</v>
      </c>
      <c r="H24" s="16">
        <v>1.625</v>
      </c>
      <c r="I24" s="11">
        <f t="shared" si="0"/>
        <v>2.5</v>
      </c>
      <c r="J24" s="12">
        <f>I24*E24</f>
        <v>1385.01</v>
      </c>
      <c r="K24" s="13"/>
    </row>
    <row r="25" spans="1:11" ht="15.75" x14ac:dyDescent="0.25">
      <c r="A25" s="6">
        <f ca="1">IF(F25&lt;&gt;"",1+MAX($A$7:A24),"")</f>
        <v>158</v>
      </c>
      <c r="B25" s="15" t="s">
        <v>6</v>
      </c>
      <c r="C25" s="8">
        <f>41.97*4</f>
        <v>167.88</v>
      </c>
      <c r="D25" s="9">
        <v>0.1</v>
      </c>
      <c r="E25" s="8">
        <f>C25*(1+D25)</f>
        <v>184.66800000000001</v>
      </c>
      <c r="F25" s="10" t="s">
        <v>7</v>
      </c>
      <c r="G25" s="16">
        <v>0.35</v>
      </c>
      <c r="H25" s="16">
        <v>0.65</v>
      </c>
      <c r="I25" s="11">
        <f t="shared" si="0"/>
        <v>1</v>
      </c>
      <c r="J25" s="12">
        <f>I25*E25</f>
        <v>184.66800000000001</v>
      </c>
      <c r="K25" s="13"/>
    </row>
    <row r="26" spans="1:11" ht="15.75" x14ac:dyDescent="0.25">
      <c r="A26" s="6" t="str">
        <f>IF(F26&lt;&gt;"",1+MAX($A$7:A25),"")</f>
        <v/>
      </c>
      <c r="B26" s="14" t="s">
        <v>16</v>
      </c>
      <c r="C26" s="8"/>
      <c r="D26" s="9"/>
      <c r="E26" s="8"/>
      <c r="F26" s="10"/>
      <c r="G26" s="10"/>
      <c r="H26" s="10"/>
      <c r="I26" s="11"/>
      <c r="J26" s="12"/>
      <c r="K26" s="13"/>
    </row>
    <row r="27" spans="1:11" ht="31.5" x14ac:dyDescent="0.25">
      <c r="A27" s="6">
        <f ca="1">IF(F27&lt;&gt;"",1+MAX($A$7:A26),"")</f>
        <v>159</v>
      </c>
      <c r="B27" s="15" t="s">
        <v>17</v>
      </c>
      <c r="C27" s="8">
        <f>7113.6</f>
        <v>7113.6</v>
      </c>
      <c r="D27" s="9">
        <v>0.1</v>
      </c>
      <c r="E27" s="8">
        <f>C27*(1+D27)</f>
        <v>7824.9600000000009</v>
      </c>
      <c r="F27" s="10" t="s">
        <v>4</v>
      </c>
      <c r="G27" s="16">
        <v>1.0499999999999998</v>
      </c>
      <c r="H27" s="16">
        <v>1.9500000000000002</v>
      </c>
      <c r="I27" s="11">
        <f t="shared" si="0"/>
        <v>3</v>
      </c>
      <c r="J27" s="12">
        <f>I27*E27</f>
        <v>23474.880000000005</v>
      </c>
      <c r="K27" s="13"/>
    </row>
    <row r="28" spans="1:11" ht="15.75" x14ac:dyDescent="0.25">
      <c r="A28" s="6">
        <f ca="1">IF(F28&lt;&gt;"",1+MAX($A$7:A27),"")</f>
        <v>160</v>
      </c>
      <c r="B28" s="15" t="s">
        <v>5</v>
      </c>
      <c r="C28" s="8">
        <v>7113.6</v>
      </c>
      <c r="D28" s="9">
        <v>0.1</v>
      </c>
      <c r="E28" s="8">
        <f>C28*(1+D28)</f>
        <v>7824.9600000000009</v>
      </c>
      <c r="F28" s="10" t="s">
        <v>4</v>
      </c>
      <c r="G28" s="16">
        <v>0.875</v>
      </c>
      <c r="H28" s="16">
        <v>1.625</v>
      </c>
      <c r="I28" s="11">
        <f t="shared" si="0"/>
        <v>2.5</v>
      </c>
      <c r="J28" s="12">
        <f>I28*E28</f>
        <v>19562.400000000001</v>
      </c>
      <c r="K28" s="13"/>
    </row>
    <row r="29" spans="1:11" ht="15.75" x14ac:dyDescent="0.25">
      <c r="A29" s="6">
        <f ca="1">IF(F29&lt;&gt;"",1+MAX($A$7:A28),"")</f>
        <v>161</v>
      </c>
      <c r="B29" s="15" t="s">
        <v>12</v>
      </c>
      <c r="C29" s="8">
        <v>7113.6</v>
      </c>
      <c r="D29" s="9">
        <v>0.1</v>
      </c>
      <c r="E29" s="8">
        <f>C29*(1+D29)</f>
        <v>7824.9600000000009</v>
      </c>
      <c r="F29" s="10" t="s">
        <v>4</v>
      </c>
      <c r="G29" s="16">
        <v>0.7</v>
      </c>
      <c r="H29" s="16">
        <v>1.3</v>
      </c>
      <c r="I29" s="11">
        <f t="shared" si="0"/>
        <v>2</v>
      </c>
      <c r="J29" s="12">
        <f>I29*E29</f>
        <v>15649.920000000002</v>
      </c>
      <c r="K29" s="13"/>
    </row>
    <row r="30" spans="1:11" ht="15.75" x14ac:dyDescent="0.25">
      <c r="A30" s="6">
        <f ca="1">IF(F30&lt;&gt;"",1+MAX($A$7:A29),"")</f>
        <v>162</v>
      </c>
      <c r="B30" s="15" t="s">
        <v>6</v>
      </c>
      <c r="C30" s="8">
        <f>592*2</f>
        <v>1184</v>
      </c>
      <c r="D30" s="9">
        <v>0.1</v>
      </c>
      <c r="E30" s="8">
        <f>C30*(1+D30)</f>
        <v>1302.4000000000001</v>
      </c>
      <c r="F30" s="10" t="s">
        <v>7</v>
      </c>
      <c r="G30" s="16">
        <v>0.35</v>
      </c>
      <c r="H30" s="16">
        <v>0.65</v>
      </c>
      <c r="I30" s="11">
        <f t="shared" si="0"/>
        <v>1</v>
      </c>
      <c r="J30" s="12">
        <f>I30*E30</f>
        <v>1302.4000000000001</v>
      </c>
      <c r="K30" s="13"/>
    </row>
    <row r="31" spans="1:11" ht="15.75" x14ac:dyDescent="0.25">
      <c r="A31" s="6" t="str">
        <f>IF(F31&lt;&gt;"",1+MAX($A$7:A30),"")</f>
        <v/>
      </c>
      <c r="B31" s="7" t="s">
        <v>18</v>
      </c>
      <c r="C31" s="8"/>
      <c r="D31" s="9"/>
      <c r="E31" s="8"/>
      <c r="F31" s="10"/>
      <c r="G31" s="10"/>
      <c r="H31" s="10"/>
      <c r="I31" s="11"/>
      <c r="J31" s="12"/>
      <c r="K31" s="13"/>
    </row>
    <row r="32" spans="1:11" ht="15.75" x14ac:dyDescent="0.25">
      <c r="A32" s="6">
        <f ca="1">IF(F32&lt;&gt;"",1+MAX($A$7:A31),"")</f>
        <v>163</v>
      </c>
      <c r="B32" s="15" t="s">
        <v>19</v>
      </c>
      <c r="C32" s="8">
        <v>433.54</v>
      </c>
      <c r="D32" s="9">
        <v>0.1</v>
      </c>
      <c r="E32" s="8">
        <f>C32*(1+D32)</f>
        <v>476.89400000000006</v>
      </c>
      <c r="F32" s="10" t="s">
        <v>4</v>
      </c>
      <c r="G32" s="16">
        <v>0.7</v>
      </c>
      <c r="H32" s="16">
        <v>1.3</v>
      </c>
      <c r="I32" s="11">
        <f t="shared" si="0"/>
        <v>2</v>
      </c>
      <c r="J32" s="12">
        <f>I32*E32</f>
        <v>953.78800000000012</v>
      </c>
      <c r="K32" s="13"/>
    </row>
    <row r="33" spans="1:11" ht="63" x14ac:dyDescent="0.25">
      <c r="A33" s="6">
        <f ca="1">IF(F33&lt;&gt;"",1+MAX($A$7:A32),"")</f>
        <v>164</v>
      </c>
      <c r="B33" s="15" t="s">
        <v>20</v>
      </c>
      <c r="C33" s="8">
        <v>1131.6400000000001</v>
      </c>
      <c r="D33" s="9">
        <v>0.1</v>
      </c>
      <c r="E33" s="8">
        <f>C33*(1+D33)</f>
        <v>1244.8040000000003</v>
      </c>
      <c r="F33" s="10" t="s">
        <v>4</v>
      </c>
      <c r="G33" s="16">
        <v>5.25</v>
      </c>
      <c r="H33" s="16">
        <v>9.75</v>
      </c>
      <c r="I33" s="11">
        <f t="shared" si="0"/>
        <v>15</v>
      </c>
      <c r="J33" s="12">
        <f>I33*E33</f>
        <v>18672.060000000005</v>
      </c>
      <c r="K33" s="13"/>
    </row>
    <row r="34" spans="1:11" ht="63" x14ac:dyDescent="0.25">
      <c r="A34" s="6">
        <f ca="1">IF(F34&lt;&gt;"",1+MAX($A$7:A33),"")</f>
        <v>165</v>
      </c>
      <c r="B34" s="15" t="s">
        <v>21</v>
      </c>
      <c r="C34" s="8">
        <v>332.32</v>
      </c>
      <c r="D34" s="9">
        <v>0.1</v>
      </c>
      <c r="E34" s="8">
        <f>C34*(1+D34)</f>
        <v>365.55200000000002</v>
      </c>
      <c r="F34" s="10" t="s">
        <v>4</v>
      </c>
      <c r="G34" s="16">
        <v>4.1999999999999993</v>
      </c>
      <c r="H34" s="16">
        <v>7.8000000000000007</v>
      </c>
      <c r="I34" s="11">
        <f t="shared" si="0"/>
        <v>12</v>
      </c>
      <c r="J34" s="12">
        <f>I34*E34</f>
        <v>4386.6239999999998</v>
      </c>
      <c r="K34" s="13"/>
    </row>
    <row r="35" spans="1:11" ht="15.75" x14ac:dyDescent="0.25">
      <c r="A35" s="6">
        <f ca="1">IF(F35&lt;&gt;"",1+MAX($A$7:A34),"")</f>
        <v>166</v>
      </c>
      <c r="B35" s="15" t="s">
        <v>22</v>
      </c>
      <c r="C35" s="8">
        <v>111.211</v>
      </c>
      <c r="D35" s="9">
        <v>0.1</v>
      </c>
      <c r="E35" s="8">
        <f>C35*(1+D35)</f>
        <v>122.33210000000001</v>
      </c>
      <c r="F35" s="10" t="s">
        <v>4</v>
      </c>
      <c r="G35" s="16">
        <v>2.8</v>
      </c>
      <c r="H35" s="16">
        <v>5.2</v>
      </c>
      <c r="I35" s="11">
        <f t="shared" si="0"/>
        <v>8</v>
      </c>
      <c r="J35" s="12">
        <f>I35*E35</f>
        <v>978.65680000000009</v>
      </c>
      <c r="K35" s="13"/>
    </row>
    <row r="36" spans="1:11" ht="47.25" x14ac:dyDescent="0.25">
      <c r="A36" s="6">
        <f ca="1">IF(F36&lt;&gt;"",1+MAX($A$7:A35),"")</f>
        <v>167</v>
      </c>
      <c r="B36" s="15" t="s">
        <v>23</v>
      </c>
      <c r="C36" s="8">
        <v>3900.56</v>
      </c>
      <c r="D36" s="9">
        <v>0.1</v>
      </c>
      <c r="E36" s="8">
        <f>C36*(1+D36)</f>
        <v>4290.616</v>
      </c>
      <c r="F36" s="10" t="s">
        <v>4</v>
      </c>
      <c r="G36" s="16">
        <v>5.25</v>
      </c>
      <c r="H36" s="16">
        <v>9.75</v>
      </c>
      <c r="I36" s="11">
        <f t="shared" si="0"/>
        <v>15</v>
      </c>
      <c r="J36" s="12">
        <f>I36*E36</f>
        <v>64359.24</v>
      </c>
      <c r="K36" s="13"/>
    </row>
    <row r="37" spans="1:11" ht="15.75" x14ac:dyDescent="0.25">
      <c r="A37" s="6" t="str">
        <f>IF(F37&lt;&gt;"",1+MAX($A$7:A36),"")</f>
        <v/>
      </c>
      <c r="B37" s="7" t="s">
        <v>24</v>
      </c>
      <c r="C37" s="8"/>
      <c r="D37" s="9"/>
      <c r="E37" s="8"/>
      <c r="F37" s="10"/>
      <c r="G37" s="10"/>
      <c r="H37" s="10"/>
      <c r="I37" s="11"/>
      <c r="J37" s="12"/>
      <c r="K37" s="13"/>
    </row>
    <row r="38" spans="1:11" ht="15.75" x14ac:dyDescent="0.25">
      <c r="A38" s="6">
        <f ca="1">IF(F38&lt;&gt;"",1+MAX($A$7:A37),"")</f>
        <v>168</v>
      </c>
      <c r="B38" s="15" t="s">
        <v>25</v>
      </c>
      <c r="C38" s="8">
        <v>5899</v>
      </c>
      <c r="D38" s="9">
        <v>0.1</v>
      </c>
      <c r="E38" s="8">
        <f>C38*(1+D38)</f>
        <v>6488.9000000000005</v>
      </c>
      <c r="F38" s="10" t="s">
        <v>4</v>
      </c>
      <c r="G38" s="16">
        <v>2.625</v>
      </c>
      <c r="H38" s="16">
        <v>4.875</v>
      </c>
      <c r="I38" s="11">
        <f t="shared" si="0"/>
        <v>7.5</v>
      </c>
      <c r="J38" s="12">
        <f>I38*E38</f>
        <v>48666.750000000007</v>
      </c>
      <c r="K38" s="13"/>
    </row>
    <row r="39" spans="1:11" ht="15.75" x14ac:dyDescent="0.25">
      <c r="A39" s="6">
        <f ca="1">IF(F39&lt;&gt;"",1+MAX($A$7:A38),"")</f>
        <v>169</v>
      </c>
      <c r="B39" s="15" t="s">
        <v>26</v>
      </c>
      <c r="C39" s="8">
        <v>413</v>
      </c>
      <c r="D39" s="9">
        <v>0.1</v>
      </c>
      <c r="E39" s="8">
        <f>C39*(1+D39)</f>
        <v>454.3</v>
      </c>
      <c r="F39" s="10" t="s">
        <v>4</v>
      </c>
      <c r="G39" s="16">
        <v>2.0999999999999996</v>
      </c>
      <c r="H39" s="16">
        <v>3.9000000000000004</v>
      </c>
      <c r="I39" s="11">
        <f t="shared" si="0"/>
        <v>6</v>
      </c>
      <c r="J39" s="12">
        <f>I39*E39</f>
        <v>2725.8</v>
      </c>
      <c r="K39" s="13"/>
    </row>
    <row r="40" spans="1:11" ht="15.75" x14ac:dyDescent="0.25">
      <c r="A40" s="6">
        <f ca="1">IF(F40&lt;&gt;"",1+MAX($A$7:A39),"")</f>
        <v>170</v>
      </c>
      <c r="B40" s="15" t="s">
        <v>27</v>
      </c>
      <c r="C40" s="8">
        <v>525</v>
      </c>
      <c r="D40" s="9">
        <v>0.1</v>
      </c>
      <c r="E40" s="8">
        <f>C40*(1+D40)</f>
        <v>577.5</v>
      </c>
      <c r="F40" s="10" t="s">
        <v>4</v>
      </c>
      <c r="G40" s="16">
        <v>3.5</v>
      </c>
      <c r="H40" s="16">
        <v>6.5</v>
      </c>
      <c r="I40" s="11">
        <f t="shared" si="0"/>
        <v>10</v>
      </c>
      <c r="J40" s="12">
        <f>I40*E40</f>
        <v>5775</v>
      </c>
      <c r="K40" s="13"/>
    </row>
    <row r="41" spans="1:11" ht="15.75" x14ac:dyDescent="0.25">
      <c r="A41" s="6">
        <f ca="1">IF(F41&lt;&gt;"",1+MAX($A$7:A40),"")</f>
        <v>171</v>
      </c>
      <c r="B41" s="15" t="s">
        <v>28</v>
      </c>
      <c r="C41" s="8">
        <v>420</v>
      </c>
      <c r="D41" s="9">
        <v>0.1</v>
      </c>
      <c r="E41" s="8">
        <f>C41*(1+D41)</f>
        <v>462.00000000000006</v>
      </c>
      <c r="F41" s="10" t="s">
        <v>4</v>
      </c>
      <c r="G41" s="16">
        <v>2.9749999999999996</v>
      </c>
      <c r="H41" s="16">
        <v>5.5250000000000004</v>
      </c>
      <c r="I41" s="11">
        <f t="shared" si="0"/>
        <v>8.5</v>
      </c>
      <c r="J41" s="12">
        <f>I41*E41</f>
        <v>3927.0000000000005</v>
      </c>
      <c r="K41" s="13"/>
    </row>
    <row r="42" spans="1:11" ht="15.75" x14ac:dyDescent="0.25">
      <c r="A42" s="6" t="str">
        <f>IF(F42&lt;&gt;"",1+MAX($A$7:A41),"")</f>
        <v/>
      </c>
      <c r="B42" s="7" t="s">
        <v>29</v>
      </c>
      <c r="C42" s="8"/>
      <c r="D42" s="9"/>
      <c r="E42" s="8"/>
      <c r="F42" s="10"/>
      <c r="G42" s="10"/>
      <c r="H42" s="10"/>
      <c r="I42" s="11"/>
      <c r="J42" s="12"/>
      <c r="K42" s="13"/>
    </row>
    <row r="43" spans="1:11" ht="47.25" x14ac:dyDescent="0.25">
      <c r="A43" s="6">
        <f ca="1">IF(F43&lt;&gt;"",1+MAX($A$7:A42),"")</f>
        <v>172</v>
      </c>
      <c r="B43" s="15" t="s">
        <v>30</v>
      </c>
      <c r="C43" s="8">
        <v>80</v>
      </c>
      <c r="D43" s="9">
        <v>0.1</v>
      </c>
      <c r="E43" s="8">
        <f t="shared" ref="E43:E47" si="1">C43*(1+D43)</f>
        <v>88</v>
      </c>
      <c r="F43" s="10" t="s">
        <v>4</v>
      </c>
      <c r="G43" s="16">
        <v>4.1999999999999993</v>
      </c>
      <c r="H43" s="16">
        <v>7.8000000000000007</v>
      </c>
      <c r="I43" s="11">
        <f t="shared" si="0"/>
        <v>12</v>
      </c>
      <c r="J43" s="12">
        <f t="shared" ref="J43:J47" si="2">I43*E43</f>
        <v>1056</v>
      </c>
      <c r="K43" s="13"/>
    </row>
    <row r="44" spans="1:11" ht="47.25" x14ac:dyDescent="0.25">
      <c r="A44" s="6">
        <f ca="1">IF(F44&lt;&gt;"",1+MAX($A$7:A43),"")</f>
        <v>173</v>
      </c>
      <c r="B44" s="15" t="s">
        <v>31</v>
      </c>
      <c r="C44" s="8">
        <v>35</v>
      </c>
      <c r="D44" s="9">
        <v>0.1</v>
      </c>
      <c r="E44" s="8">
        <f t="shared" si="1"/>
        <v>38.5</v>
      </c>
      <c r="F44" s="10" t="s">
        <v>4</v>
      </c>
      <c r="G44" s="16">
        <v>4.1999999999999993</v>
      </c>
      <c r="H44" s="16">
        <v>7.8000000000000007</v>
      </c>
      <c r="I44" s="11">
        <f t="shared" si="0"/>
        <v>12</v>
      </c>
      <c r="J44" s="12">
        <f t="shared" si="2"/>
        <v>462</v>
      </c>
      <c r="K44" s="13"/>
    </row>
    <row r="45" spans="1:11" ht="47.25" x14ac:dyDescent="0.25">
      <c r="A45" s="6">
        <f ca="1">IF(F45&lt;&gt;"",1+MAX($A$7:A44),"")</f>
        <v>174</v>
      </c>
      <c r="B45" s="15" t="s">
        <v>32</v>
      </c>
      <c r="C45" s="8">
        <v>90</v>
      </c>
      <c r="D45" s="9">
        <v>0.1</v>
      </c>
      <c r="E45" s="8">
        <f t="shared" si="1"/>
        <v>99.000000000000014</v>
      </c>
      <c r="F45" s="10" t="s">
        <v>4</v>
      </c>
      <c r="G45" s="16">
        <v>4.1999999999999993</v>
      </c>
      <c r="H45" s="16">
        <v>7.8000000000000007</v>
      </c>
      <c r="I45" s="11">
        <f t="shared" si="0"/>
        <v>12</v>
      </c>
      <c r="J45" s="12">
        <f t="shared" si="2"/>
        <v>1188.0000000000002</v>
      </c>
      <c r="K45" s="13"/>
    </row>
    <row r="46" spans="1:11" ht="15.75" x14ac:dyDescent="0.25">
      <c r="A46" s="6">
        <f ca="1">IF(F46&lt;&gt;"",1+MAX($A$7:A45),"")</f>
        <v>175</v>
      </c>
      <c r="B46" s="15" t="s">
        <v>33</v>
      </c>
      <c r="C46" s="8">
        <v>405</v>
      </c>
      <c r="D46" s="9">
        <v>0.1</v>
      </c>
      <c r="E46" s="8">
        <f t="shared" si="1"/>
        <v>445.50000000000006</v>
      </c>
      <c r="F46" s="10" t="s">
        <v>4</v>
      </c>
      <c r="G46" s="16">
        <v>5.25</v>
      </c>
      <c r="H46" s="16">
        <v>9.75</v>
      </c>
      <c r="I46" s="11">
        <f t="shared" si="0"/>
        <v>15</v>
      </c>
      <c r="J46" s="12">
        <f t="shared" si="2"/>
        <v>6682.5000000000009</v>
      </c>
      <c r="K46" s="13"/>
    </row>
    <row r="47" spans="1:11" ht="15.75" x14ac:dyDescent="0.25">
      <c r="A47" s="6">
        <f ca="1">IF(F47&lt;&gt;"",1+MAX($A$7:A46),"")</f>
        <v>176</v>
      </c>
      <c r="B47" s="15" t="s">
        <v>34</v>
      </c>
      <c r="C47" s="8">
        <v>255</v>
      </c>
      <c r="D47" s="9">
        <v>0.1</v>
      </c>
      <c r="E47" s="8">
        <f t="shared" si="1"/>
        <v>280.5</v>
      </c>
      <c r="F47" s="10" t="s">
        <v>4</v>
      </c>
      <c r="G47" s="16">
        <v>15.749999999999998</v>
      </c>
      <c r="H47" s="16">
        <v>29.25</v>
      </c>
      <c r="I47" s="11">
        <f t="shared" si="0"/>
        <v>45</v>
      </c>
      <c r="J47" s="12">
        <f t="shared" si="2"/>
        <v>12622.5</v>
      </c>
      <c r="K47" s="13"/>
    </row>
    <row r="48" spans="1:11" ht="15.75" x14ac:dyDescent="0.25">
      <c r="A48" s="6" t="str">
        <f>IF(F48&lt;&gt;"",1+MAX($A$7:A47),"")</f>
        <v/>
      </c>
      <c r="B48" s="7" t="s">
        <v>35</v>
      </c>
      <c r="C48" s="8"/>
      <c r="D48" s="9"/>
      <c r="E48" s="8"/>
      <c r="F48" s="10"/>
      <c r="G48" s="10"/>
      <c r="H48" s="10"/>
      <c r="I48" s="11"/>
      <c r="J48" s="12"/>
      <c r="K48" s="13"/>
    </row>
    <row r="49" spans="1:11" ht="15.75" x14ac:dyDescent="0.25">
      <c r="A49" s="6">
        <f ca="1">IF(F49&lt;&gt;"",1+MAX($A$7:A48),"")</f>
        <v>177</v>
      </c>
      <c r="B49" s="15" t="s">
        <v>36</v>
      </c>
      <c r="C49" s="8">
        <v>5899</v>
      </c>
      <c r="D49" s="9">
        <v>0.1</v>
      </c>
      <c r="E49" s="8">
        <f>C49*(1+D49)</f>
        <v>6488.9000000000005</v>
      </c>
      <c r="F49" s="10" t="s">
        <v>4</v>
      </c>
      <c r="G49" s="16">
        <v>0.73499999999999999</v>
      </c>
      <c r="H49" s="16">
        <v>1.3650000000000002</v>
      </c>
      <c r="I49" s="11">
        <f t="shared" si="0"/>
        <v>2.1</v>
      </c>
      <c r="J49" s="12">
        <f>I49*E49</f>
        <v>13626.690000000002</v>
      </c>
      <c r="K49" s="13"/>
    </row>
    <row r="50" spans="1:11" ht="15.75" x14ac:dyDescent="0.25">
      <c r="A50" s="6">
        <f ca="1">IF(F50&lt;&gt;"",1+MAX($A$7:A49),"")</f>
        <v>178</v>
      </c>
      <c r="B50" s="15" t="s">
        <v>37</v>
      </c>
      <c r="C50" s="8">
        <v>20850.28</v>
      </c>
      <c r="D50" s="9">
        <v>0.1</v>
      </c>
      <c r="E50" s="8">
        <f>C50*(1+D50)</f>
        <v>22935.308000000001</v>
      </c>
      <c r="F50" s="10" t="s">
        <v>4</v>
      </c>
      <c r="G50" s="16">
        <v>0.59499999999999997</v>
      </c>
      <c r="H50" s="16">
        <v>1.105</v>
      </c>
      <c r="I50" s="11">
        <f t="shared" si="0"/>
        <v>1.7</v>
      </c>
      <c r="J50" s="12">
        <f>I50*E50</f>
        <v>38990.0236</v>
      </c>
      <c r="K50" s="13"/>
    </row>
    <row r="51" spans="1:11" ht="15.75" x14ac:dyDescent="0.25">
      <c r="A51" s="6">
        <f ca="1">IF(F51&lt;&gt;"",1+MAX($A$7:A50),"")</f>
        <v>179</v>
      </c>
      <c r="B51" s="15" t="s">
        <v>38</v>
      </c>
      <c r="C51" s="8">
        <v>43</v>
      </c>
      <c r="D51" s="9">
        <v>0</v>
      </c>
      <c r="E51" s="8">
        <f>C51*(1+D51)</f>
        <v>43</v>
      </c>
      <c r="F51" s="10" t="s">
        <v>39</v>
      </c>
      <c r="G51" s="16">
        <v>22.75</v>
      </c>
      <c r="H51" s="16">
        <v>42.25</v>
      </c>
      <c r="I51" s="11">
        <f t="shared" si="0"/>
        <v>65</v>
      </c>
      <c r="J51" s="12">
        <f>I51*E51</f>
        <v>2795</v>
      </c>
      <c r="K51" s="13"/>
    </row>
    <row r="52" spans="1:11" ht="15.75" x14ac:dyDescent="0.25">
      <c r="A52" s="6">
        <f ca="1">IF(F52&lt;&gt;"",1+MAX($A$7:A51),"")</f>
        <v>180</v>
      </c>
      <c r="B52" s="15" t="s">
        <v>40</v>
      </c>
      <c r="C52" s="8">
        <f>43*40</f>
        <v>1720</v>
      </c>
      <c r="D52" s="9">
        <v>0.1</v>
      </c>
      <c r="E52" s="8">
        <f>C52*(1+D52)</f>
        <v>1892.0000000000002</v>
      </c>
      <c r="F52" s="10" t="s">
        <v>7</v>
      </c>
      <c r="G52" s="16">
        <v>0.35</v>
      </c>
      <c r="H52" s="16">
        <v>0.65</v>
      </c>
      <c r="I52" s="11">
        <f t="shared" si="0"/>
        <v>1</v>
      </c>
      <c r="J52" s="12">
        <f>I52*E52</f>
        <v>1892.0000000000002</v>
      </c>
      <c r="K52" s="13"/>
    </row>
    <row r="53" spans="1:11" ht="15.75" x14ac:dyDescent="0.25">
      <c r="A53" s="6">
        <f ca="1">IF(F53&lt;&gt;"",1+MAX($A$7:A52),"")</f>
        <v>181</v>
      </c>
      <c r="B53" s="15" t="s">
        <v>41</v>
      </c>
      <c r="C53" s="8">
        <v>100</v>
      </c>
      <c r="D53" s="9">
        <v>0.1</v>
      </c>
      <c r="E53" s="8">
        <f>C53*(1+D53)</f>
        <v>110.00000000000001</v>
      </c>
      <c r="F53" s="10" t="s">
        <v>7</v>
      </c>
      <c r="G53" s="16">
        <v>0.35</v>
      </c>
      <c r="H53" s="16">
        <v>0.65</v>
      </c>
      <c r="I53" s="11">
        <f t="shared" si="0"/>
        <v>1</v>
      </c>
      <c r="J53" s="12">
        <f>I53*E53</f>
        <v>110.00000000000001</v>
      </c>
      <c r="K53" s="13"/>
    </row>
    <row r="54" spans="1:1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</sheetData>
  <sheetProtection algorithmName="SHA-512" hashValue="5wCfR39Cz/2b5g0UjFbhF4+nkAw/wv8gwzdq7KzsWN0lybKl03eY93t3692GOf6CGLJo+poRlSxJKyT4VGWc4A==" saltValue="7HpByOC/ZsaDT8Gsp2uSyA==" spinCount="100000" sheet="1" objects="1" scenarios="1" selectLockedCells="1" selectUnlockedCells="1"/>
  <mergeCells count="1">
    <mergeCell ref="A1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2021-04-27T20:26:42Z</dcterms:created>
  <dcterms:modified xsi:type="dcterms:W3CDTF">2023-07-14T11:49:56Z</dcterms:modified>
</cp:coreProperties>
</file>