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man's PC\Desktop\Website\samples\"/>
    </mc:Choice>
  </mc:AlternateContent>
  <xr:revisionPtr revIDLastSave="0" documentId="13_ncr:1_{978B8E34-C607-49AF-A1C2-CEBC31632AB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26" i="1" l="1"/>
  <c r="F26" i="1"/>
  <c r="F25" i="1"/>
  <c r="I25" i="1" s="1"/>
  <c r="I24" i="1"/>
  <c r="F24" i="1"/>
  <c r="I23" i="1"/>
  <c r="F23" i="1"/>
  <c r="I22" i="1"/>
  <c r="F22" i="1"/>
  <c r="F21" i="1"/>
  <c r="I21" i="1" s="1"/>
  <c r="F20" i="1"/>
  <c r="I20" i="1" s="1"/>
  <c r="I19" i="1"/>
  <c r="F19" i="1"/>
  <c r="F18" i="1"/>
  <c r="I18" i="1" s="1"/>
  <c r="F17" i="1"/>
  <c r="I17" i="1" s="1"/>
  <c r="D17" i="1"/>
  <c r="F16" i="1"/>
  <c r="I16" i="1" s="1"/>
  <c r="D15" i="1"/>
  <c r="F15" i="1" s="1"/>
  <c r="I15" i="1" s="1"/>
  <c r="F14" i="1"/>
  <c r="I14" i="1" s="1"/>
  <c r="I13" i="1"/>
  <c r="F13" i="1"/>
  <c r="F12" i="1"/>
  <c r="I12" i="1" s="1"/>
  <c r="D12" i="1"/>
  <c r="F11" i="1"/>
  <c r="I11" i="1" s="1"/>
  <c r="F10" i="1"/>
  <c r="I10" i="1" s="1"/>
  <c r="D10" i="1"/>
  <c r="A9" i="1"/>
  <c r="A8" i="1"/>
  <c r="J8" i="1" l="1"/>
  <c r="A25" i="1"/>
  <c r="A15" i="1"/>
  <c r="A17" i="1"/>
  <c r="A26" i="1"/>
  <c r="A24" i="1"/>
  <c r="A23" i="1"/>
  <c r="A20" i="1"/>
  <c r="A22" i="1"/>
  <c r="A21" i="1"/>
  <c r="A16" i="1"/>
  <c r="A19" i="1"/>
  <c r="A18" i="1"/>
  <c r="A13" i="1"/>
  <c r="A11" i="1"/>
  <c r="A12" i="1"/>
  <c r="A10" i="1"/>
  <c r="A14" i="1"/>
</calcChain>
</file>

<file path=xl/sharedStrings.xml><?xml version="1.0" encoding="utf-8"?>
<sst xmlns="http://schemas.openxmlformats.org/spreadsheetml/2006/main" count="48" uniqueCount="34">
  <si>
    <t>ITEM #</t>
  </si>
  <si>
    <t>CSI DIV #</t>
  </si>
  <si>
    <t>DESCRIPTION</t>
  </si>
  <si>
    <t>QTY.</t>
  </si>
  <si>
    <t>WASTAGE</t>
  </si>
  <si>
    <t>QTY WITH
WASTAGE</t>
  </si>
  <si>
    <t>UNIT</t>
  </si>
  <si>
    <t xml:space="preserve"> UNIT COST</t>
  </si>
  <si>
    <t>ITEM COST</t>
  </si>
  <si>
    <t>TRADE COST</t>
  </si>
  <si>
    <t>DIV-02</t>
  </si>
  <si>
    <t xml:space="preserve">EXISTING CONDITIONS </t>
  </si>
  <si>
    <t xml:space="preserve">DEMOLITION &amp; REMOVALS </t>
  </si>
  <si>
    <r>
      <rPr>
        <b/>
        <sz val="12"/>
        <rFont val="Calibri"/>
        <family val="2"/>
        <scheme val="minor"/>
      </rPr>
      <t>90.01</t>
    </r>
    <r>
      <rPr>
        <sz val="12"/>
        <rFont val="Calibri"/>
        <family val="2"/>
        <scheme val="minor"/>
      </rPr>
      <t>:Remove Existing Wall</t>
    </r>
  </si>
  <si>
    <t>SF</t>
  </si>
  <si>
    <r>
      <rPr>
        <b/>
        <sz val="12"/>
        <rFont val="Calibri"/>
        <family val="2"/>
        <scheme val="minor"/>
      </rPr>
      <t>90.02</t>
    </r>
    <r>
      <rPr>
        <sz val="12"/>
        <rFont val="Calibri"/>
        <family val="2"/>
        <scheme val="minor"/>
      </rPr>
      <t xml:space="preserve">:Remove Existing Door,Door Frame &amp; Hardware </t>
    </r>
  </si>
  <si>
    <t>EA</t>
  </si>
  <si>
    <r>
      <rPr>
        <b/>
        <sz val="12"/>
        <rFont val="Calibri"/>
        <family val="2"/>
        <scheme val="minor"/>
      </rPr>
      <t>90.03</t>
    </r>
    <r>
      <rPr>
        <sz val="12"/>
        <rFont val="Calibri"/>
        <family val="2"/>
        <scheme val="minor"/>
      </rPr>
      <t xml:space="preserve">:Remove Existing Section of Storefront </t>
    </r>
  </si>
  <si>
    <r>
      <rPr>
        <b/>
        <sz val="12"/>
        <rFont val="Calibri"/>
        <family val="2"/>
        <scheme val="minor"/>
      </rPr>
      <t>90.04</t>
    </r>
    <r>
      <rPr>
        <sz val="12"/>
        <rFont val="Calibri"/>
        <family val="2"/>
        <scheme val="minor"/>
      </rPr>
      <t>:Remove Existing Storefront Door</t>
    </r>
  </si>
  <si>
    <r>
      <rPr>
        <b/>
        <sz val="12"/>
        <rFont val="Calibri"/>
        <family val="2"/>
        <scheme val="minor"/>
      </rPr>
      <t>90.04</t>
    </r>
    <r>
      <rPr>
        <sz val="12"/>
        <rFont val="Calibri"/>
        <family val="2"/>
        <scheme val="minor"/>
      </rPr>
      <t>:Remove Existing Storefront Double Door</t>
    </r>
  </si>
  <si>
    <r>
      <rPr>
        <b/>
        <sz val="12"/>
        <rFont val="Calibri"/>
        <family val="2"/>
        <scheme val="minor"/>
      </rPr>
      <t>90.05</t>
    </r>
    <r>
      <rPr>
        <sz val="12"/>
        <rFont val="Calibri"/>
        <family val="2"/>
        <scheme val="minor"/>
      </rPr>
      <t xml:space="preserve">:Remove Existing Storefront from Slab to Beam.Remove Exisitng Section of Triangle Storefront above Beam to Roof </t>
    </r>
  </si>
  <si>
    <r>
      <rPr>
        <b/>
        <sz val="12"/>
        <rFont val="Calibri"/>
        <family val="2"/>
        <scheme val="minor"/>
      </rPr>
      <t>90.06</t>
    </r>
    <r>
      <rPr>
        <sz val="12"/>
        <rFont val="Calibri"/>
        <family val="2"/>
        <scheme val="minor"/>
      </rPr>
      <t>:Remove Existing Overhead door &amp; Frame</t>
    </r>
  </si>
  <si>
    <r>
      <rPr>
        <b/>
        <sz val="12"/>
        <rFont val="Calibri"/>
        <family val="2"/>
        <scheme val="minor"/>
      </rPr>
      <t>90.07</t>
    </r>
    <r>
      <rPr>
        <sz val="12"/>
        <rFont val="Calibri"/>
        <family val="2"/>
        <scheme val="minor"/>
      </rPr>
      <t xml:space="preserve">:Remove Portion of Existing Exterior Gypsum Board,Metal Studs,Sheathing &amp;  Brick Veneer Wall </t>
    </r>
  </si>
  <si>
    <r>
      <rPr>
        <b/>
        <sz val="12"/>
        <rFont val="Calibri"/>
        <family val="2"/>
        <scheme val="minor"/>
      </rPr>
      <t>90.08</t>
    </r>
    <r>
      <rPr>
        <sz val="12"/>
        <rFont val="Calibri"/>
        <family val="2"/>
        <scheme val="minor"/>
      </rPr>
      <t>:Existing Exterior Slab to be Removed for Construction of New Footing &amp; Brick Veneer Wall</t>
    </r>
  </si>
  <si>
    <r>
      <rPr>
        <b/>
        <sz val="12"/>
        <rFont val="Calibri"/>
        <family val="2"/>
        <scheme val="minor"/>
      </rPr>
      <t>90.09</t>
    </r>
    <r>
      <rPr>
        <sz val="12"/>
        <rFont val="Calibri"/>
        <family val="2"/>
        <scheme val="minor"/>
      </rPr>
      <t>:Existing Exterior Slab to be Removed for Construction of infill Brick Veneer Wall</t>
    </r>
  </si>
  <si>
    <r>
      <rPr>
        <b/>
        <sz val="12"/>
        <rFont val="Calibri"/>
        <family val="2"/>
        <scheme val="minor"/>
      </rPr>
      <t>90.10:</t>
    </r>
    <r>
      <rPr>
        <sz val="12"/>
        <rFont val="Calibri"/>
        <family val="2"/>
        <scheme val="minor"/>
      </rPr>
      <t>Remove Existing Faded Break Metal Surround</t>
    </r>
  </si>
  <si>
    <r>
      <rPr>
        <b/>
        <sz val="12"/>
        <rFont val="Calibri"/>
        <family val="2"/>
        <scheme val="minor"/>
      </rPr>
      <t>90.11</t>
    </r>
    <r>
      <rPr>
        <sz val="12"/>
        <rFont val="Calibri"/>
        <family val="2"/>
        <scheme val="minor"/>
      </rPr>
      <t xml:space="preserve">:Remove Existing Exterior Gypsum Board Ceiling </t>
    </r>
  </si>
  <si>
    <r>
      <rPr>
        <b/>
        <sz val="12"/>
        <rFont val="Calibri"/>
        <family val="2"/>
        <scheme val="minor"/>
      </rPr>
      <t>90.12:</t>
    </r>
    <r>
      <rPr>
        <sz val="12"/>
        <rFont val="Calibri"/>
        <family val="2"/>
        <scheme val="minor"/>
      </rPr>
      <t>Remove of Portion of Existing Slab for New Isolated Slab.</t>
    </r>
  </si>
  <si>
    <r>
      <rPr>
        <b/>
        <sz val="12"/>
        <rFont val="Calibri"/>
        <family val="2"/>
        <scheme val="minor"/>
      </rPr>
      <t>90.13</t>
    </r>
    <r>
      <rPr>
        <sz val="12"/>
        <rFont val="Calibri"/>
        <family val="2"/>
        <scheme val="minor"/>
      </rPr>
      <t xml:space="preserve">:Remove Portion of Existing Slab for New Trench Drain &amp; Recessed Slab </t>
    </r>
  </si>
  <si>
    <r>
      <rPr>
        <b/>
        <sz val="12"/>
        <rFont val="Calibri"/>
        <family val="2"/>
        <scheme val="minor"/>
      </rPr>
      <t>90.01:</t>
    </r>
    <r>
      <rPr>
        <sz val="12"/>
        <rFont val="Calibri"/>
        <family val="2"/>
        <scheme val="minor"/>
      </rPr>
      <t>Remove Plumbing Fixtures along w/ Vanity Top,Connected Domestic Cold/hot Water Supply,Waste &amp; Vent Piping &amp; Prepare Existing Piping for Reconnections at New Location.</t>
    </r>
  </si>
  <si>
    <r>
      <rPr>
        <b/>
        <sz val="12"/>
        <rFont val="Calibri"/>
        <family val="2"/>
        <scheme val="minor"/>
      </rPr>
      <t>90.02</t>
    </r>
    <r>
      <rPr>
        <sz val="12"/>
        <rFont val="Calibri"/>
        <family val="2"/>
        <scheme val="minor"/>
      </rPr>
      <t>:Remove Plumbing Fixtures along w/ Connected Domestic Cold/hot Water Supply,Waste &amp; Vent Piping &amp; Prepare Existing Piping for Reconnections at New Location.</t>
    </r>
  </si>
  <si>
    <t xml:space="preserve">Debris Disposal Allowance @ 33.33% of Demolition Cost </t>
  </si>
  <si>
    <t>LS</t>
  </si>
  <si>
    <t>Demolition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</si>
</sst>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164" formatCode="_-&quot;$&quot;* #,##0_-;\-&quot;$&quot;* #,##0_-;_-&quot;$&quot;* &quot;-&quot;??_-;_-@_-"/>
    <numFmt numFmtId="165" formatCode="&quot;$&quot;#,##0"/>
    <numFmt numFmtId="166" formatCode="_(&quot;$&quot;* #,##0.0_);_(&quot;$&quot;* \(#,##0.0\);_(&quot;$&quot;* &quot;-&quot;??_);_(@_)"/>
    <numFmt numFmtId="167" formatCode="_(&quot;$&quot;* #,##0_);_(&quot;$&quot;* \(#,##0\);_(&quot;$&quot;* &quot;-&quot;?_);_(@_)"/>
    <numFmt numFmtId="168" formatCode="_(* #,##0.00_);_(* \(#,##0.0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Times New Roman"/>
      <family val="1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6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3" applyNumberFormat="0" applyFont="0" applyAlignment="0" applyProtection="0"/>
  </cellStyleXfs>
  <cellXfs count="27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2" fontId="6" fillId="0" borderId="0" xfId="0" applyNumberFormat="1" applyFont="1" applyAlignment="1">
      <alignment vertical="center" wrapText="1"/>
    </xf>
    <xf numFmtId="0" fontId="8" fillId="3" borderId="6" xfId="2" applyFont="1" applyBorder="1" applyAlignment="1">
      <alignment horizontal="center" vertical="center"/>
    </xf>
    <xf numFmtId="0" fontId="8" fillId="3" borderId="7" xfId="2" applyFont="1" applyBorder="1" applyAlignment="1">
      <alignment vertical="center"/>
    </xf>
    <xf numFmtId="0" fontId="8" fillId="3" borderId="7" xfId="2" applyFont="1" applyBorder="1" applyAlignment="1">
      <alignment horizontal="center" vertical="center"/>
    </xf>
    <xf numFmtId="42" fontId="8" fillId="3" borderId="6" xfId="2" applyNumberFormat="1" applyFont="1" applyBorder="1" applyAlignment="1">
      <alignment vertical="center"/>
    </xf>
    <xf numFmtId="1" fontId="4" fillId="5" borderId="9" xfId="3" applyNumberFormat="1" applyFont="1" applyFill="1" applyBorder="1" applyAlignment="1">
      <alignment horizontal="center" vertical="center"/>
    </xf>
    <xf numFmtId="0" fontId="6" fillId="6" borderId="10" xfId="3" applyFont="1" applyFill="1" applyBorder="1" applyAlignment="1">
      <alignment horizontal="justify" vertical="center" wrapText="1"/>
    </xf>
    <xf numFmtId="41" fontId="4" fillId="5" borderId="8" xfId="3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166" fontId="4" fillId="5" borderId="8" xfId="3" applyNumberFormat="1" applyFont="1" applyFill="1" applyBorder="1" applyAlignment="1">
      <alignment horizontal="right" vertical="center"/>
    </xf>
    <xf numFmtId="167" fontId="4" fillId="5" borderId="8" xfId="3" applyNumberFormat="1" applyFont="1" applyFill="1" applyBorder="1" applyAlignment="1" applyProtection="1">
      <alignment horizontal="left" vertical="center"/>
    </xf>
    <xf numFmtId="42" fontId="6" fillId="5" borderId="11" xfId="3" applyNumberFormat="1" applyFont="1" applyFill="1" applyBorder="1" applyAlignment="1" applyProtection="1">
      <alignment horizontal="left" vertical="center"/>
    </xf>
    <xf numFmtId="0" fontId="4" fillId="5" borderId="10" xfId="3" applyFont="1" applyFill="1" applyBorder="1" applyAlignment="1">
      <alignment horizontal="justify" vertical="center" wrapText="1"/>
    </xf>
    <xf numFmtId="9" fontId="4" fillId="5" borderId="8" xfId="3" applyNumberFormat="1" applyFont="1" applyFill="1" applyBorder="1" applyAlignment="1">
      <alignment horizontal="right" vertical="center"/>
    </xf>
    <xf numFmtId="41" fontId="4" fillId="5" borderId="8" xfId="3" applyNumberFormat="1" applyFont="1" applyFill="1" applyBorder="1" applyAlignment="1">
      <alignment horizontal="right" vertical="center"/>
    </xf>
    <xf numFmtId="0" fontId="4" fillId="5" borderId="8" xfId="3" applyFont="1" applyFill="1" applyBorder="1" applyAlignment="1">
      <alignment horizontal="center" vertical="center"/>
    </xf>
    <xf numFmtId="168" fontId="4" fillId="5" borderId="8" xfId="3" applyNumberFormat="1" applyFont="1" applyFill="1" applyBorder="1" applyAlignment="1">
      <alignment horizontal="right" vertical="center"/>
    </xf>
    <xf numFmtId="0" fontId="7" fillId="7" borderId="6" xfId="1" applyFont="1" applyFill="1" applyBorder="1" applyAlignment="1" applyProtection="1">
      <alignment horizontal="center" vertical="center" wrapText="1"/>
    </xf>
    <xf numFmtId="2" fontId="7" fillId="7" borderId="6" xfId="1" applyNumberFormat="1" applyFont="1" applyFill="1" applyBorder="1" applyAlignment="1" applyProtection="1">
      <alignment horizontal="center" vertical="center" wrapText="1"/>
    </xf>
  </cellXfs>
  <cellStyles count="4">
    <cellStyle name="Input" xfId="1" builtinId="20"/>
    <cellStyle name="Normal" xfId="0" builtinId="0"/>
    <cellStyle name="Note" xfId="3" builtinId="1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1</xdr:row>
      <xdr:rowOff>38100</xdr:rowOff>
    </xdr:from>
    <xdr:to>
      <xdr:col>2</xdr:col>
      <xdr:colOff>3105150</xdr:colOff>
      <xdr:row>3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0C291A-676D-404C-495D-B949323BB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228600"/>
          <a:ext cx="19812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6"/>
  <sheetViews>
    <sheetView tabSelected="1" workbookViewId="0">
      <selection activeCell="D5" sqref="D5"/>
    </sheetView>
  </sheetViews>
  <sheetFormatPr defaultRowHeight="15" x14ac:dyDescent="0.25"/>
  <cols>
    <col min="3" max="3" width="72.85546875" customWidth="1"/>
    <col min="8" max="8" width="12.5703125" customWidth="1"/>
    <col min="9" max="9" width="11.5703125" customWidth="1"/>
    <col min="10" max="10" width="14.5703125" customWidth="1"/>
  </cols>
  <sheetData>
    <row r="5" spans="1:10" ht="20.25" x14ac:dyDescent="0.25">
      <c r="A5" s="1"/>
      <c r="B5" s="2"/>
      <c r="C5" s="3" t="s">
        <v>33</v>
      </c>
      <c r="D5" s="4"/>
      <c r="E5" s="4"/>
      <c r="F5" s="4"/>
      <c r="G5" s="2"/>
      <c r="H5" s="3"/>
      <c r="I5" s="5"/>
      <c r="J5" s="6"/>
    </row>
    <row r="6" spans="1:10" ht="15.75" x14ac:dyDescent="0.25">
      <c r="A6" s="1"/>
      <c r="B6" s="2"/>
      <c r="C6" s="3"/>
      <c r="D6" s="4"/>
      <c r="E6" s="4"/>
      <c r="F6" s="4"/>
      <c r="G6" s="2"/>
      <c r="H6" s="7"/>
      <c r="I6" s="3"/>
      <c r="J6" s="6"/>
    </row>
    <row r="7" spans="1:10" ht="63" x14ac:dyDescent="0.25">
      <c r="A7" s="25" t="s">
        <v>0</v>
      </c>
      <c r="B7" s="25" t="s">
        <v>1</v>
      </c>
      <c r="C7" s="26" t="s">
        <v>2</v>
      </c>
      <c r="D7" s="26" t="s">
        <v>3</v>
      </c>
      <c r="E7" s="26" t="s">
        <v>4</v>
      </c>
      <c r="F7" s="26" t="s">
        <v>5</v>
      </c>
      <c r="G7" s="25" t="s">
        <v>6</v>
      </c>
      <c r="H7" s="25" t="s">
        <v>7</v>
      </c>
      <c r="I7" s="26" t="s">
        <v>8</v>
      </c>
      <c r="J7" s="25" t="s">
        <v>9</v>
      </c>
    </row>
    <row r="8" spans="1:10" ht="15.75" x14ac:dyDescent="0.25">
      <c r="A8" s="8" t="str">
        <f>IF(G8&lt;&gt;"",1+MAX(#REF!),"")</f>
        <v/>
      </c>
      <c r="B8" s="8" t="s">
        <v>10</v>
      </c>
      <c r="C8" s="9" t="s">
        <v>11</v>
      </c>
      <c r="D8" s="10"/>
      <c r="E8" s="9"/>
      <c r="F8" s="9"/>
      <c r="G8" s="9"/>
      <c r="H8" s="9"/>
      <c r="I8" s="9"/>
      <c r="J8" s="11">
        <f>SUM(I9:I26)</f>
        <v>27982.866295</v>
      </c>
    </row>
    <row r="9" spans="1:10" ht="15.75" x14ac:dyDescent="0.25">
      <c r="A9" s="12" t="str">
        <f>IF(G9&lt;&gt;"",1+MAX($A8:A$10),"")</f>
        <v/>
      </c>
      <c r="B9" s="12"/>
      <c r="C9" s="13" t="s">
        <v>12</v>
      </c>
      <c r="D9" s="14"/>
      <c r="E9" s="15"/>
      <c r="F9" s="16"/>
      <c r="G9" s="2"/>
      <c r="H9" s="17"/>
      <c r="I9" s="18"/>
      <c r="J9" s="19"/>
    </row>
    <row r="10" spans="1:10" ht="15.75" x14ac:dyDescent="0.25">
      <c r="A10" s="12">
        <f ca="1">IF(G10&lt;&gt;"",1+MAX($A9:A$10),"")</f>
        <v>1</v>
      </c>
      <c r="B10" s="12"/>
      <c r="C10" s="20" t="s">
        <v>13</v>
      </c>
      <c r="D10" s="14">
        <f>5.33*10</f>
        <v>53.3</v>
      </c>
      <c r="E10" s="21">
        <v>0</v>
      </c>
      <c r="F10" s="22">
        <f t="shared" ref="F10:F26" si="0">D10*(1+E10)</f>
        <v>53.3</v>
      </c>
      <c r="G10" s="23" t="s">
        <v>14</v>
      </c>
      <c r="H10" s="17">
        <v>2.2000000000000002</v>
      </c>
      <c r="I10" s="18">
        <f t="shared" ref="I10:I26" si="1">(H10)*F10</f>
        <v>117.26</v>
      </c>
      <c r="J10" s="19"/>
    </row>
    <row r="11" spans="1:10" ht="15.75" x14ac:dyDescent="0.25">
      <c r="A11" s="12">
        <f ca="1">IF(G11&lt;&gt;"",1+MAX($A$10:A10),"")</f>
        <v>2</v>
      </c>
      <c r="B11" s="12"/>
      <c r="C11" s="20" t="s">
        <v>15</v>
      </c>
      <c r="D11" s="14">
        <v>1</v>
      </c>
      <c r="E11" s="21">
        <v>0</v>
      </c>
      <c r="F11" s="22">
        <f t="shared" si="0"/>
        <v>1</v>
      </c>
      <c r="G11" s="23" t="s">
        <v>16</v>
      </c>
      <c r="H11" s="17">
        <v>125</v>
      </c>
      <c r="I11" s="18">
        <f t="shared" si="1"/>
        <v>125</v>
      </c>
      <c r="J11" s="19"/>
    </row>
    <row r="12" spans="1:10" ht="15.75" x14ac:dyDescent="0.25">
      <c r="A12" s="12">
        <f ca="1">IF(G12&lt;&gt;"",1+MAX($A$10:A11),"")</f>
        <v>3</v>
      </c>
      <c r="B12" s="12"/>
      <c r="C12" s="20" t="s">
        <v>17</v>
      </c>
      <c r="D12" s="14">
        <f>83.16*7.167</f>
        <v>596.00771999999995</v>
      </c>
      <c r="E12" s="21">
        <v>0</v>
      </c>
      <c r="F12" s="22">
        <f t="shared" si="0"/>
        <v>596.00771999999995</v>
      </c>
      <c r="G12" s="23" t="s">
        <v>14</v>
      </c>
      <c r="H12" s="17">
        <v>5.5</v>
      </c>
      <c r="I12" s="18">
        <f t="shared" si="1"/>
        <v>3278.0424599999997</v>
      </c>
      <c r="J12" s="19"/>
    </row>
    <row r="13" spans="1:10" ht="15.75" x14ac:dyDescent="0.25">
      <c r="A13" s="12">
        <f ca="1">IF(G13&lt;&gt;"",1+MAX($A$10:A12),"")</f>
        <v>4</v>
      </c>
      <c r="B13" s="12"/>
      <c r="C13" s="20" t="s">
        <v>18</v>
      </c>
      <c r="D13" s="14">
        <v>7</v>
      </c>
      <c r="E13" s="21">
        <v>0</v>
      </c>
      <c r="F13" s="22">
        <f t="shared" si="0"/>
        <v>7</v>
      </c>
      <c r="G13" s="23" t="s">
        <v>16</v>
      </c>
      <c r="H13" s="17">
        <v>150</v>
      </c>
      <c r="I13" s="18">
        <f t="shared" si="1"/>
        <v>1050</v>
      </c>
      <c r="J13" s="19"/>
    </row>
    <row r="14" spans="1:10" ht="15.75" x14ac:dyDescent="0.25">
      <c r="A14" s="12">
        <f ca="1">IF(G14&lt;&gt;"",1+MAX($A$10:A13),"")</f>
        <v>5</v>
      </c>
      <c r="B14" s="12"/>
      <c r="C14" s="20" t="s">
        <v>19</v>
      </c>
      <c r="D14" s="14">
        <v>1</v>
      </c>
      <c r="E14" s="21">
        <v>0</v>
      </c>
      <c r="F14" s="22">
        <f t="shared" si="0"/>
        <v>1</v>
      </c>
      <c r="G14" s="23" t="s">
        <v>16</v>
      </c>
      <c r="H14" s="17">
        <v>200</v>
      </c>
      <c r="I14" s="18">
        <f t="shared" si="1"/>
        <v>200</v>
      </c>
      <c r="J14" s="19"/>
    </row>
    <row r="15" spans="1:10" ht="31.5" x14ac:dyDescent="0.25">
      <c r="A15" s="12">
        <f ca="1">IF(G15&lt;&gt;"",1+MAX($A$10:A14),"")</f>
        <v>6</v>
      </c>
      <c r="B15" s="12"/>
      <c r="C15" s="20" t="s">
        <v>20</v>
      </c>
      <c r="D15" s="14">
        <f>73.91*7.167+73.91*5/2</f>
        <v>714.4879699999999</v>
      </c>
      <c r="E15" s="21">
        <v>0</v>
      </c>
      <c r="F15" s="22">
        <f t="shared" si="0"/>
        <v>714.4879699999999</v>
      </c>
      <c r="G15" s="23" t="s">
        <v>14</v>
      </c>
      <c r="H15" s="17">
        <v>5.5</v>
      </c>
      <c r="I15" s="18">
        <f t="shared" si="1"/>
        <v>3929.6838349999994</v>
      </c>
      <c r="J15" s="19"/>
    </row>
    <row r="16" spans="1:10" ht="15.75" x14ac:dyDescent="0.25">
      <c r="A16" s="12">
        <f ca="1">IF(G16&lt;&gt;"",1+MAX($A$10:A15),"")</f>
        <v>7</v>
      </c>
      <c r="B16" s="12"/>
      <c r="C16" s="20" t="s">
        <v>21</v>
      </c>
      <c r="D16" s="14">
        <v>4</v>
      </c>
      <c r="E16" s="21">
        <v>0</v>
      </c>
      <c r="F16" s="22">
        <f t="shared" si="0"/>
        <v>4</v>
      </c>
      <c r="G16" s="23" t="s">
        <v>16</v>
      </c>
      <c r="H16" s="17">
        <v>135</v>
      </c>
      <c r="I16" s="18">
        <f t="shared" si="1"/>
        <v>540</v>
      </c>
      <c r="J16" s="19"/>
    </row>
    <row r="17" spans="1:10" ht="31.5" x14ac:dyDescent="0.25">
      <c r="A17" s="12">
        <f ca="1">IF(G17&lt;&gt;"",1+MAX($A$10:A16),"")</f>
        <v>8</v>
      </c>
      <c r="B17" s="12"/>
      <c r="C17" s="20" t="s">
        <v>22</v>
      </c>
      <c r="D17" s="14">
        <f>28.33*12</f>
        <v>339.96</v>
      </c>
      <c r="E17" s="21">
        <v>0</v>
      </c>
      <c r="F17" s="22">
        <f t="shared" si="0"/>
        <v>339.96</v>
      </c>
      <c r="G17" s="23" t="s">
        <v>14</v>
      </c>
      <c r="H17" s="17">
        <v>3</v>
      </c>
      <c r="I17" s="18">
        <f t="shared" si="1"/>
        <v>1019.8799999999999</v>
      </c>
      <c r="J17" s="19"/>
    </row>
    <row r="18" spans="1:10" ht="31.5" x14ac:dyDescent="0.25">
      <c r="A18" s="12">
        <f ca="1">IF(G18&lt;&gt;"",1+MAX($A$10:A17),"")</f>
        <v>9</v>
      </c>
      <c r="B18" s="12"/>
      <c r="C18" s="20" t="s">
        <v>23</v>
      </c>
      <c r="D18" s="14">
        <v>79</v>
      </c>
      <c r="E18" s="21">
        <v>0</v>
      </c>
      <c r="F18" s="22">
        <f t="shared" si="0"/>
        <v>79</v>
      </c>
      <c r="G18" s="23" t="s">
        <v>14</v>
      </c>
      <c r="H18" s="17">
        <v>12</v>
      </c>
      <c r="I18" s="18">
        <f t="shared" si="1"/>
        <v>948</v>
      </c>
      <c r="J18" s="19"/>
    </row>
    <row r="19" spans="1:10" ht="31.5" x14ac:dyDescent="0.25">
      <c r="A19" s="12">
        <f ca="1">IF(G19&lt;&gt;"",1+MAX($A$10:A18),"")</f>
        <v>10</v>
      </c>
      <c r="B19" s="12"/>
      <c r="C19" s="20" t="s">
        <v>24</v>
      </c>
      <c r="D19" s="14">
        <v>34</v>
      </c>
      <c r="E19" s="21">
        <v>0</v>
      </c>
      <c r="F19" s="22">
        <f t="shared" si="0"/>
        <v>34</v>
      </c>
      <c r="G19" s="23" t="s">
        <v>14</v>
      </c>
      <c r="H19" s="17">
        <v>12</v>
      </c>
      <c r="I19" s="18">
        <f t="shared" si="1"/>
        <v>408</v>
      </c>
      <c r="J19" s="19"/>
    </row>
    <row r="20" spans="1:10" ht="15.75" x14ac:dyDescent="0.25">
      <c r="A20" s="12">
        <f ca="1">IF(G20&lt;&gt;"",1+MAX($A$10:A19),"")</f>
        <v>11</v>
      </c>
      <c r="B20" s="12"/>
      <c r="C20" s="20" t="s">
        <v>25</v>
      </c>
      <c r="D20" s="14">
        <v>15</v>
      </c>
      <c r="E20" s="21">
        <v>0</v>
      </c>
      <c r="F20" s="22">
        <f t="shared" si="0"/>
        <v>15</v>
      </c>
      <c r="G20" s="23" t="s">
        <v>16</v>
      </c>
      <c r="H20" s="17">
        <v>35</v>
      </c>
      <c r="I20" s="18">
        <f t="shared" si="1"/>
        <v>525</v>
      </c>
      <c r="J20" s="19"/>
    </row>
    <row r="21" spans="1:10" ht="15.75" x14ac:dyDescent="0.25">
      <c r="A21" s="12">
        <f ca="1">IF(G21&lt;&gt;"",1+MAX($A$10:A20),"")</f>
        <v>12</v>
      </c>
      <c r="B21" s="12"/>
      <c r="C21" s="20" t="s">
        <v>26</v>
      </c>
      <c r="D21" s="14">
        <v>113</v>
      </c>
      <c r="E21" s="21">
        <v>0</v>
      </c>
      <c r="F21" s="22">
        <f t="shared" si="0"/>
        <v>113</v>
      </c>
      <c r="G21" s="23" t="s">
        <v>14</v>
      </c>
      <c r="H21" s="17">
        <v>5</v>
      </c>
      <c r="I21" s="18">
        <f t="shared" si="1"/>
        <v>565</v>
      </c>
      <c r="J21" s="19"/>
    </row>
    <row r="22" spans="1:10" ht="15.75" x14ac:dyDescent="0.25">
      <c r="A22" s="12">
        <f ca="1">IF(G22&lt;&gt;"",1+MAX($A$10:A21),"")</f>
        <v>13</v>
      </c>
      <c r="B22" s="12"/>
      <c r="C22" s="20" t="s">
        <v>27</v>
      </c>
      <c r="D22" s="14">
        <v>107</v>
      </c>
      <c r="E22" s="21">
        <v>0</v>
      </c>
      <c r="F22" s="22">
        <f t="shared" si="0"/>
        <v>107</v>
      </c>
      <c r="G22" s="23" t="s">
        <v>14</v>
      </c>
      <c r="H22" s="17">
        <v>12</v>
      </c>
      <c r="I22" s="18">
        <f t="shared" si="1"/>
        <v>1284</v>
      </c>
      <c r="J22" s="19"/>
    </row>
    <row r="23" spans="1:10" ht="31.5" x14ac:dyDescent="0.25">
      <c r="A23" s="12">
        <f ca="1">IF(G23&lt;&gt;"",1+MAX($A$10:A22),"")</f>
        <v>14</v>
      </c>
      <c r="B23" s="12"/>
      <c r="C23" s="20" t="s">
        <v>28</v>
      </c>
      <c r="D23" s="14">
        <v>289</v>
      </c>
      <c r="E23" s="21">
        <v>0</v>
      </c>
      <c r="F23" s="22">
        <f t="shared" si="0"/>
        <v>289</v>
      </c>
      <c r="G23" s="23" t="s">
        <v>14</v>
      </c>
      <c r="H23" s="17">
        <v>12</v>
      </c>
      <c r="I23" s="18">
        <f t="shared" si="1"/>
        <v>3468</v>
      </c>
      <c r="J23" s="19"/>
    </row>
    <row r="24" spans="1:10" ht="47.25" x14ac:dyDescent="0.25">
      <c r="A24" s="12">
        <f ca="1">IF(G24&lt;&gt;"",1+MAX($A$10:A23),"")</f>
        <v>15</v>
      </c>
      <c r="B24" s="12"/>
      <c r="C24" s="20" t="s">
        <v>29</v>
      </c>
      <c r="D24" s="14">
        <v>4</v>
      </c>
      <c r="E24" s="21">
        <v>0</v>
      </c>
      <c r="F24" s="24">
        <f t="shared" si="0"/>
        <v>4</v>
      </c>
      <c r="G24" s="23" t="s">
        <v>16</v>
      </c>
      <c r="H24" s="17">
        <v>225</v>
      </c>
      <c r="I24" s="18">
        <f t="shared" si="1"/>
        <v>900</v>
      </c>
      <c r="J24" s="19"/>
    </row>
    <row r="25" spans="1:10" ht="47.25" x14ac:dyDescent="0.25">
      <c r="A25" s="12">
        <f ca="1">IF(G25&lt;&gt;"",1+MAX($A$10:A24),"")</f>
        <v>16</v>
      </c>
      <c r="B25" s="12"/>
      <c r="C25" s="20" t="s">
        <v>30</v>
      </c>
      <c r="D25" s="14">
        <v>15</v>
      </c>
      <c r="E25" s="21">
        <v>0</v>
      </c>
      <c r="F25" s="24">
        <f t="shared" si="0"/>
        <v>15</v>
      </c>
      <c r="G25" s="23" t="s">
        <v>16</v>
      </c>
      <c r="H25" s="17">
        <v>175</v>
      </c>
      <c r="I25" s="18">
        <f t="shared" si="1"/>
        <v>2625</v>
      </c>
      <c r="J25" s="19"/>
    </row>
    <row r="26" spans="1:10" ht="15.75" x14ac:dyDescent="0.25">
      <c r="A26" s="12">
        <f ca="1">IF(G26&lt;&gt;"",1+MAX($A$10:A25),"")</f>
        <v>17</v>
      </c>
      <c r="B26" s="12"/>
      <c r="C26" s="20" t="s">
        <v>31</v>
      </c>
      <c r="D26" s="14">
        <v>1</v>
      </c>
      <c r="E26" s="21">
        <v>0</v>
      </c>
      <c r="F26" s="22">
        <f t="shared" si="0"/>
        <v>1</v>
      </c>
      <c r="G26" s="23" t="s">
        <v>32</v>
      </c>
      <c r="H26" s="17">
        <v>7000</v>
      </c>
      <c r="I26" s="18">
        <f t="shared" si="1"/>
        <v>7000</v>
      </c>
      <c r="J26" s="19"/>
    </row>
  </sheetData>
  <sheetProtection algorithmName="SHA-512" hashValue="H86/4R+WOEdjZ7X54ohl1zqrJtaRJL410HEUS2Nu5hKNuVsfoev13za7lBtkGJbQDAwuNzIb2T8M5Zbqgsu2kA==" saltValue="0AOqkt46DAdT0yW7ss2Bpg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DEZINE</dc:creator>
  <cp:lastModifiedBy>Usman's PC</cp:lastModifiedBy>
  <dcterms:created xsi:type="dcterms:W3CDTF">2021-04-27T17:56:57Z</dcterms:created>
  <dcterms:modified xsi:type="dcterms:W3CDTF">2023-07-14T11:35:40Z</dcterms:modified>
</cp:coreProperties>
</file>